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drawings/drawing17.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9.xml" ContentType="application/vnd.openxmlformats-officedocument.spreadsheetml.comments+xml"/>
  <Override PartName="/xl/drawings/drawing18.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mhayas\Desktop\３次募集案内等\"/>
    </mc:Choice>
  </mc:AlternateContent>
  <xr:revisionPtr revIDLastSave="0" documentId="13_ncr:1_{F1B59DFA-91C7-4E9B-BC21-8FE8C144B0B5}" xr6:coauthVersionLast="47" xr6:coauthVersionMax="47" xr10:uidLastSave="{00000000-0000-0000-0000-000000000000}"/>
  <bookViews>
    <workbookView xWindow="-120" yWindow="-120" windowWidth="29040" windowHeight="15840" tabRatio="943" xr2:uid="{00000000-000D-0000-FFFF-FFFF00000000}"/>
  </bookViews>
  <sheets>
    <sheet name="チェックリスト （博物館）" sheetId="10" r:id="rId1"/>
    <sheet name="様式1" sheetId="5" r:id="rId2"/>
    <sheet name="様式2" sheetId="1" r:id="rId3"/>
    <sheet name="様式3" sheetId="2" r:id="rId4"/>
    <sheet name="様式4-1" sheetId="3" r:id="rId5"/>
    <sheet name="様式4-2" sheetId="6" r:id="rId6"/>
    <sheet name="様式4-3" sheetId="7" r:id="rId7"/>
    <sheet name="様式5" sheetId="8" r:id="rId8"/>
    <sheet name="リスト" sheetId="4" r:id="rId9"/>
    <sheet name="一覧表用データ" sheetId="9" r:id="rId10"/>
    <sheet name="交付申請書" sheetId="11" r:id="rId11"/>
    <sheet name="計画変更承認申請書" sheetId="18" r:id="rId12"/>
    <sheet name="様式2 (変更用)" sheetId="19" r:id="rId13"/>
    <sheet name="様式3 (変更用)" sheetId="20" r:id="rId14"/>
    <sheet name="様式4-1 (変更用)" sheetId="21" r:id="rId15"/>
    <sheet name="様式4-2 (変更用)" sheetId="22" r:id="rId16"/>
    <sheet name="様式4-3 (変更用)" sheetId="23" r:id="rId17"/>
    <sheet name="実績報告書" sheetId="12" r:id="rId18"/>
    <sheet name="様式6-1" sheetId="13" r:id="rId19"/>
    <sheet name="様式6-2" sheetId="14" r:id="rId20"/>
    <sheet name="様式6-3-1" sheetId="15" r:id="rId21"/>
    <sheet name="様式6-3-2" sheetId="16" r:id="rId22"/>
    <sheet name="様式6-3-3" sheetId="17" r:id="rId23"/>
  </sheets>
  <definedNames>
    <definedName name="_xlnm._FilterDatabase" localSheetId="0" hidden="1">'チェックリスト （博物館）'!#REF!</definedName>
    <definedName name="_xlnm.Print_Area" localSheetId="0">'チェックリスト （博物館）'!$A$1:$AP$72</definedName>
    <definedName name="_xlnm.Print_Area" localSheetId="11">計画変更承認申請書!$A$1:$C$21</definedName>
    <definedName name="_xlnm.Print_Area" localSheetId="10">交付申請書!$A$1:$C$26</definedName>
    <definedName name="_xlnm.Print_Area" localSheetId="17">実績報告書!$A$1:$D$29</definedName>
    <definedName name="_xlnm.Print_Area" localSheetId="12">'様式2 (変更用)'!$A$1:$G$27</definedName>
    <definedName name="_xlnm.Print_Area" localSheetId="3">様式3!$A$1:$H$22</definedName>
    <definedName name="_xlnm.Print_Area" localSheetId="13">'様式3 (変更用)'!$A$1:$M$24</definedName>
    <definedName name="_xlnm.Print_Area" localSheetId="4">'様式4-1'!$A$1:$O$285</definedName>
    <definedName name="_xlnm.Print_Area" localSheetId="14">'様式4-1 (変更用)'!$A$1:$AF$285</definedName>
    <definedName name="_xlnm.Print_Area" localSheetId="5">'様式4-2'!$A$1:$P$59</definedName>
    <definedName name="_xlnm.Print_Area" localSheetId="15">'様式4-2 (変更用)'!$A$1:$AH$59</definedName>
    <definedName name="_xlnm.Print_Area" localSheetId="16">'様式4-3 (変更用)'!$A$1:$V$25</definedName>
    <definedName name="_xlnm.Print_Area" localSheetId="18">'様式6-1'!$A$1:$D$31</definedName>
    <definedName name="_xlnm.Print_Area" localSheetId="19">'様式6-2'!$A$1:$H$22</definedName>
    <definedName name="_xlnm.Print_Area" localSheetId="20">'様式6-3-1'!$A$1:$O$155</definedName>
    <definedName name="_xlnm.Print_Area" localSheetId="21">'様式6-3-2'!$A$1:$P$59</definedName>
    <definedName name="ああああ" localSheetId="0">#REF!</definedName>
    <definedName name="ああああ">#REF!</definedName>
    <definedName name="その他" localSheetId="0">#REF!</definedName>
    <definedName name="その他">#REF!</definedName>
    <definedName name="記録作成" localSheetId="0">#REF!</definedName>
    <definedName name="記録作成">#REF!</definedName>
    <definedName name="後継者養成" localSheetId="0">#REF!</definedName>
    <definedName name="後継者養成">#REF!</definedName>
    <definedName name="事務経費" localSheetId="0">#REF!</definedName>
    <definedName name="事務経費">#REF!</definedName>
    <definedName name="情報発信" localSheetId="0">#REF!</definedName>
    <definedName name="情報発信">#REF!</definedName>
    <definedName name="人材育成" localSheetId="0">#REF!</definedName>
    <definedName name="人材育成">#REF!</definedName>
    <definedName name="世界文化遺産活性化" localSheetId="0">#REF!</definedName>
    <definedName name="世界文化遺産活性化">#REF!</definedName>
    <definedName name="地域の文化資源を核としたコミュニティの再生・活性化" localSheetId="0">#REF!</definedName>
    <definedName name="地域の文化資源を核としたコミュニティの再生・活性化">#REF!</definedName>
    <definedName name="地域の文化資源を活用した集客・交流" localSheetId="0">#REF!</definedName>
    <definedName name="地域の文化資源を活用した集客・交流">#REF!</definedName>
    <definedName name="地域文化遺産活性化" localSheetId="0">#REF!</definedName>
    <definedName name="地域文化遺産活性化">#REF!</definedName>
    <definedName name="伝統文化の継承体制の維持・確立" localSheetId="0">#REF!</definedName>
    <definedName name="伝統文化の継承体制の維持・確立">#REF!</definedName>
    <definedName name="普及啓発" localSheetId="0">#REF!</definedName>
    <definedName name="普及啓発">#REF!</definedName>
    <definedName name="用具等整備" localSheetId="0">#REF!</definedName>
    <definedName name="用具等整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9" l="1"/>
  <c r="E26" i="19"/>
  <c r="G23" i="19"/>
  <c r="E23" i="19"/>
  <c r="G20" i="19"/>
  <c r="E20" i="19"/>
  <c r="G17" i="19"/>
  <c r="E17" i="19"/>
  <c r="G14" i="19"/>
  <c r="E4" i="19"/>
  <c r="E14" i="19" l="1"/>
  <c r="G11" i="19"/>
  <c r="E11" i="19"/>
  <c r="E6" i="19"/>
  <c r="E5" i="19"/>
  <c r="O165" i="3" l="1"/>
  <c r="N165" i="3"/>
  <c r="M165" i="3"/>
  <c r="L165" i="3"/>
  <c r="K165" i="3"/>
  <c r="AM165" i="21"/>
  <c r="AL165" i="21"/>
  <c r="AK165" i="21"/>
  <c r="AJ165" i="21"/>
  <c r="AI165" i="21"/>
  <c r="AF165" i="21"/>
  <c r="AE165" i="21"/>
  <c r="AD165" i="21"/>
  <c r="AC165" i="21"/>
  <c r="AB165" i="21"/>
  <c r="O165" i="21"/>
  <c r="N165" i="21"/>
  <c r="M165" i="21"/>
  <c r="L165" i="21"/>
  <c r="K165" i="21"/>
  <c r="AA164" i="21"/>
  <c r="O164" i="21"/>
  <c r="AF164" i="21" s="1"/>
  <c r="AM164" i="21" s="1"/>
  <c r="J164" i="21"/>
  <c r="I164" i="21"/>
  <c r="Z164" i="21" s="1"/>
  <c r="G164" i="21"/>
  <c r="X164" i="21" s="1"/>
  <c r="F164" i="21"/>
  <c r="W164" i="21" s="1"/>
  <c r="D164" i="21"/>
  <c r="U164" i="21" s="1"/>
  <c r="C164" i="21"/>
  <c r="T164" i="21" s="1"/>
  <c r="A164" i="21"/>
  <c r="R164" i="21" s="1"/>
  <c r="S163" i="21"/>
  <c r="R163" i="21"/>
  <c r="B163" i="21"/>
  <c r="A163" i="21"/>
  <c r="O162" i="21"/>
  <c r="AF162" i="21" s="1"/>
  <c r="AM162" i="21" s="1"/>
  <c r="J162" i="21"/>
  <c r="AA162" i="21" s="1"/>
  <c r="I162" i="21"/>
  <c r="Z162" i="21" s="1"/>
  <c r="G162" i="21"/>
  <c r="X162" i="21" s="1"/>
  <c r="F162" i="21"/>
  <c r="W162" i="21" s="1"/>
  <c r="D162" i="21"/>
  <c r="U162" i="21" s="1"/>
  <c r="C162" i="21"/>
  <c r="T162" i="21" s="1"/>
  <c r="A162" i="21"/>
  <c r="R162" i="21" s="1"/>
  <c r="S161" i="21"/>
  <c r="B161" i="21"/>
  <c r="A161" i="21"/>
  <c r="R161" i="21" s="1"/>
  <c r="O160" i="21"/>
  <c r="AF160" i="21" s="1"/>
  <c r="AM160" i="21" s="1"/>
  <c r="J160" i="21"/>
  <c r="AA160" i="21" s="1"/>
  <c r="I160" i="21"/>
  <c r="Z160" i="21" s="1"/>
  <c r="G160" i="21"/>
  <c r="X160" i="21" s="1"/>
  <c r="F160" i="21"/>
  <c r="W160" i="21" s="1"/>
  <c r="D160" i="21"/>
  <c r="U160" i="21" s="1"/>
  <c r="C160" i="21"/>
  <c r="T160" i="21" s="1"/>
  <c r="A160" i="21"/>
  <c r="R160" i="21" s="1"/>
  <c r="B159" i="21"/>
  <c r="S159" i="21" s="1"/>
  <c r="A159" i="21"/>
  <c r="R159" i="21" s="1"/>
  <c r="O158" i="21"/>
  <c r="AF158" i="21" s="1"/>
  <c r="AM158" i="21" s="1"/>
  <c r="J158" i="21"/>
  <c r="AA158" i="21" s="1"/>
  <c r="I158" i="21"/>
  <c r="Z158" i="21" s="1"/>
  <c r="G158" i="21"/>
  <c r="X158" i="21" s="1"/>
  <c r="F158" i="21"/>
  <c r="W158" i="21" s="1"/>
  <c r="D158" i="21"/>
  <c r="U158" i="21" s="1"/>
  <c r="C158" i="21"/>
  <c r="T158" i="21" s="1"/>
  <c r="A158" i="21"/>
  <c r="R158" i="21" s="1"/>
  <c r="B157" i="21"/>
  <c r="S157" i="21" s="1"/>
  <c r="A157" i="21"/>
  <c r="R157" i="21" s="1"/>
  <c r="O156" i="21"/>
  <c r="AF156" i="21" s="1"/>
  <c r="AM156" i="21" s="1"/>
  <c r="J156" i="21"/>
  <c r="AA156" i="21" s="1"/>
  <c r="I156" i="21"/>
  <c r="Z156" i="21" s="1"/>
  <c r="G156" i="21"/>
  <c r="X156" i="21" s="1"/>
  <c r="F156" i="21"/>
  <c r="W156" i="21" s="1"/>
  <c r="D156" i="21"/>
  <c r="U156" i="21" s="1"/>
  <c r="C156" i="21"/>
  <c r="T156" i="21" s="1"/>
  <c r="A156" i="21"/>
  <c r="R156" i="21" s="1"/>
  <c r="B155" i="21"/>
  <c r="S155" i="21" s="1"/>
  <c r="A155" i="21"/>
  <c r="R155" i="21" s="1"/>
  <c r="O154" i="21"/>
  <c r="AF154" i="21" s="1"/>
  <c r="AM154" i="21" s="1"/>
  <c r="J154" i="21"/>
  <c r="AA154" i="21" s="1"/>
  <c r="I154" i="21"/>
  <c r="Z154" i="21" s="1"/>
  <c r="G154" i="21"/>
  <c r="X154" i="21" s="1"/>
  <c r="F154" i="21"/>
  <c r="W154" i="21" s="1"/>
  <c r="D154" i="21"/>
  <c r="U154" i="21" s="1"/>
  <c r="C154" i="21"/>
  <c r="T154" i="21" s="1"/>
  <c r="A154" i="21"/>
  <c r="R154" i="21" s="1"/>
  <c r="B153" i="21"/>
  <c r="S153" i="21" s="1"/>
  <c r="A153" i="21"/>
  <c r="R153" i="21" s="1"/>
  <c r="O152" i="21"/>
  <c r="AF152" i="21" s="1"/>
  <c r="AM152" i="21" s="1"/>
  <c r="J152" i="21"/>
  <c r="AA152" i="21" s="1"/>
  <c r="I152" i="21"/>
  <c r="Z152" i="21" s="1"/>
  <c r="G152" i="21"/>
  <c r="X152" i="21" s="1"/>
  <c r="F152" i="21"/>
  <c r="W152" i="21" s="1"/>
  <c r="D152" i="21"/>
  <c r="U152" i="21" s="1"/>
  <c r="C152" i="21"/>
  <c r="T152" i="21" s="1"/>
  <c r="A152" i="21"/>
  <c r="R152" i="21" s="1"/>
  <c r="B151" i="21"/>
  <c r="S151" i="21" s="1"/>
  <c r="A151" i="21"/>
  <c r="R151" i="21" s="1"/>
  <c r="O150" i="21"/>
  <c r="AF150" i="21" s="1"/>
  <c r="AM150" i="21" s="1"/>
  <c r="J150" i="21"/>
  <c r="AA150" i="21" s="1"/>
  <c r="I150" i="21"/>
  <c r="Z150" i="21" s="1"/>
  <c r="G150" i="21"/>
  <c r="X150" i="21" s="1"/>
  <c r="F150" i="21"/>
  <c r="W150" i="21" s="1"/>
  <c r="D150" i="21"/>
  <c r="U150" i="21" s="1"/>
  <c r="C150" i="21"/>
  <c r="T150" i="21" s="1"/>
  <c r="A150" i="21"/>
  <c r="R150" i="21" s="1"/>
  <c r="B149" i="21"/>
  <c r="S149" i="21" s="1"/>
  <c r="A149" i="21"/>
  <c r="R149" i="21" s="1"/>
  <c r="O148" i="21"/>
  <c r="AF148" i="21" s="1"/>
  <c r="AM148" i="21" s="1"/>
  <c r="J148" i="21"/>
  <c r="AA148" i="21" s="1"/>
  <c r="I148" i="21"/>
  <c r="Z148" i="21" s="1"/>
  <c r="G148" i="21"/>
  <c r="X148" i="21" s="1"/>
  <c r="F148" i="21"/>
  <c r="W148" i="21" s="1"/>
  <c r="D148" i="21"/>
  <c r="U148" i="21" s="1"/>
  <c r="C148" i="21"/>
  <c r="T148" i="21" s="1"/>
  <c r="A148" i="21"/>
  <c r="R148" i="21" s="1"/>
  <c r="B147" i="21"/>
  <c r="S147" i="21" s="1"/>
  <c r="A147" i="21"/>
  <c r="R147" i="21" s="1"/>
  <c r="O146" i="21"/>
  <c r="AF146" i="21" s="1"/>
  <c r="AM146" i="21" s="1"/>
  <c r="J146" i="21"/>
  <c r="AA146" i="21" s="1"/>
  <c r="I146" i="21"/>
  <c r="Z146" i="21" s="1"/>
  <c r="G146" i="21"/>
  <c r="X146" i="21" s="1"/>
  <c r="F146" i="21"/>
  <c r="W146" i="21" s="1"/>
  <c r="D146" i="21"/>
  <c r="U146" i="21" s="1"/>
  <c r="C146" i="21"/>
  <c r="T146" i="21" s="1"/>
  <c r="A146" i="21"/>
  <c r="R146" i="21" s="1"/>
  <c r="B145" i="21"/>
  <c r="S145" i="21" s="1"/>
  <c r="A145" i="21"/>
  <c r="R145" i="21" s="1"/>
  <c r="O144" i="21"/>
  <c r="AF144" i="21" s="1"/>
  <c r="AM144" i="21" s="1"/>
  <c r="J144" i="21"/>
  <c r="AA144" i="21" s="1"/>
  <c r="I144" i="21"/>
  <c r="Z144" i="21" s="1"/>
  <c r="G144" i="21"/>
  <c r="X144" i="21" s="1"/>
  <c r="F144" i="21"/>
  <c r="W144" i="21" s="1"/>
  <c r="D144" i="21"/>
  <c r="U144" i="21" s="1"/>
  <c r="C144" i="21"/>
  <c r="T144" i="21" s="1"/>
  <c r="A144" i="21"/>
  <c r="R144" i="21" s="1"/>
  <c r="B143" i="21"/>
  <c r="S143" i="21" s="1"/>
  <c r="A143" i="21"/>
  <c r="R143" i="21" s="1"/>
  <c r="O142" i="21"/>
  <c r="AF142" i="21" s="1"/>
  <c r="AM142" i="21" s="1"/>
  <c r="J142" i="21"/>
  <c r="AA142" i="21" s="1"/>
  <c r="I142" i="21"/>
  <c r="Z142" i="21" s="1"/>
  <c r="G142" i="21"/>
  <c r="X142" i="21" s="1"/>
  <c r="F142" i="21"/>
  <c r="W142" i="21" s="1"/>
  <c r="D142" i="21"/>
  <c r="U142" i="21" s="1"/>
  <c r="C142" i="21"/>
  <c r="T142" i="21" s="1"/>
  <c r="A142" i="21"/>
  <c r="R142" i="21" s="1"/>
  <c r="B141" i="21"/>
  <c r="S141" i="21" s="1"/>
  <c r="A141" i="21"/>
  <c r="R141" i="21" s="1"/>
  <c r="O140" i="21"/>
  <c r="AF140" i="21" s="1"/>
  <c r="AM140" i="21" s="1"/>
  <c r="J140" i="21"/>
  <c r="AA140" i="21" s="1"/>
  <c r="I140" i="21"/>
  <c r="Z140" i="21" s="1"/>
  <c r="G140" i="21"/>
  <c r="X140" i="21" s="1"/>
  <c r="F140" i="21"/>
  <c r="W140" i="21" s="1"/>
  <c r="D140" i="21"/>
  <c r="U140" i="21" s="1"/>
  <c r="C140" i="21"/>
  <c r="T140" i="21" s="1"/>
  <c r="A140" i="21"/>
  <c r="R140" i="21" s="1"/>
  <c r="B139" i="21"/>
  <c r="S139" i="21" s="1"/>
  <c r="A139" i="21"/>
  <c r="R139" i="21" s="1"/>
  <c r="O138" i="21"/>
  <c r="AF138" i="21" s="1"/>
  <c r="AM138" i="21" s="1"/>
  <c r="J138" i="21"/>
  <c r="AA138" i="21" s="1"/>
  <c r="I138" i="21"/>
  <c r="Z138" i="21" s="1"/>
  <c r="G138" i="21"/>
  <c r="X138" i="21" s="1"/>
  <c r="F138" i="21"/>
  <c r="W138" i="21" s="1"/>
  <c r="D138" i="21"/>
  <c r="U138" i="21" s="1"/>
  <c r="C138" i="21"/>
  <c r="T138" i="21" s="1"/>
  <c r="A138" i="21"/>
  <c r="R138" i="21" s="1"/>
  <c r="B137" i="21"/>
  <c r="S137" i="21" s="1"/>
  <c r="A137" i="21"/>
  <c r="R137" i="21" s="1"/>
  <c r="O136" i="21"/>
  <c r="AF136" i="21" s="1"/>
  <c r="AM136" i="21" s="1"/>
  <c r="J136" i="21"/>
  <c r="AA136" i="21" s="1"/>
  <c r="I136" i="21"/>
  <c r="Z136" i="21" s="1"/>
  <c r="G136" i="21"/>
  <c r="X136" i="21" s="1"/>
  <c r="F136" i="21"/>
  <c r="W136" i="21" s="1"/>
  <c r="D136" i="21"/>
  <c r="U136" i="21" s="1"/>
  <c r="C136" i="21"/>
  <c r="T136" i="21" s="1"/>
  <c r="A136" i="21"/>
  <c r="R136" i="21" s="1"/>
  <c r="B135" i="21"/>
  <c r="S135" i="21" s="1"/>
  <c r="A135" i="21"/>
  <c r="R135" i="21" s="1"/>
  <c r="O134" i="21"/>
  <c r="AF134" i="21" s="1"/>
  <c r="AM134" i="21" s="1"/>
  <c r="J134" i="21"/>
  <c r="AA134" i="21" s="1"/>
  <c r="I134" i="21"/>
  <c r="Z134" i="21" s="1"/>
  <c r="G134" i="21"/>
  <c r="X134" i="21" s="1"/>
  <c r="F134" i="21"/>
  <c r="W134" i="21" s="1"/>
  <c r="D134" i="21"/>
  <c r="U134" i="21" s="1"/>
  <c r="C134" i="21"/>
  <c r="T134" i="21" s="1"/>
  <c r="A134" i="21"/>
  <c r="R134" i="21" s="1"/>
  <c r="B133" i="21"/>
  <c r="S133" i="21" s="1"/>
  <c r="A133" i="21"/>
  <c r="R133" i="21" s="1"/>
  <c r="O132" i="21"/>
  <c r="AF132" i="21" s="1"/>
  <c r="AM132" i="21" s="1"/>
  <c r="J132" i="21"/>
  <c r="AA132" i="21" s="1"/>
  <c r="I132" i="21"/>
  <c r="Z132" i="21" s="1"/>
  <c r="G132" i="21"/>
  <c r="X132" i="21" s="1"/>
  <c r="F132" i="21"/>
  <c r="W132" i="21" s="1"/>
  <c r="D132" i="21"/>
  <c r="U132" i="21" s="1"/>
  <c r="C132" i="21"/>
  <c r="T132" i="21" s="1"/>
  <c r="A132" i="21"/>
  <c r="R132" i="21" s="1"/>
  <c r="B131" i="21"/>
  <c r="S131" i="21" s="1"/>
  <c r="A131" i="21"/>
  <c r="R131" i="21" s="1"/>
  <c r="O130" i="21"/>
  <c r="AF130" i="21" s="1"/>
  <c r="AM130" i="21" s="1"/>
  <c r="J130" i="21"/>
  <c r="AA130" i="21" s="1"/>
  <c r="I130" i="21"/>
  <c r="G130" i="21"/>
  <c r="X130" i="21" s="1"/>
  <c r="F130" i="21"/>
  <c r="W130" i="21" s="1"/>
  <c r="D130" i="21"/>
  <c r="U130" i="21" s="1"/>
  <c r="C130" i="21"/>
  <c r="T130" i="21" s="1"/>
  <c r="A130" i="21"/>
  <c r="R130" i="21" s="1"/>
  <c r="B129" i="21"/>
  <c r="S129" i="21" s="1"/>
  <c r="A129" i="21"/>
  <c r="R129" i="21" s="1"/>
  <c r="O128" i="21"/>
  <c r="AF128" i="21" s="1"/>
  <c r="AM128" i="21" s="1"/>
  <c r="J128" i="21"/>
  <c r="AA128" i="21" s="1"/>
  <c r="I128" i="21"/>
  <c r="Z128" i="21" s="1"/>
  <c r="G128" i="21"/>
  <c r="X128" i="21" s="1"/>
  <c r="F128" i="21"/>
  <c r="W128" i="21" s="1"/>
  <c r="D128" i="21"/>
  <c r="U128" i="21" s="1"/>
  <c r="C128" i="21"/>
  <c r="T128" i="21" s="1"/>
  <c r="A128" i="21"/>
  <c r="R128" i="21" s="1"/>
  <c r="B127" i="21"/>
  <c r="S127" i="21" s="1"/>
  <c r="A127" i="21"/>
  <c r="R127" i="21" s="1"/>
  <c r="O124" i="21"/>
  <c r="AF124" i="21" s="1"/>
  <c r="AM124" i="21" s="1"/>
  <c r="J124" i="21"/>
  <c r="AA124" i="21" s="1"/>
  <c r="I124" i="21"/>
  <c r="Z124" i="21" s="1"/>
  <c r="G124" i="21"/>
  <c r="X124" i="21" s="1"/>
  <c r="F124" i="21"/>
  <c r="W124" i="21" s="1"/>
  <c r="D124" i="21"/>
  <c r="U124" i="21" s="1"/>
  <c r="C124" i="21"/>
  <c r="T124" i="21" s="1"/>
  <c r="A124" i="21"/>
  <c r="R124" i="21" s="1"/>
  <c r="B123" i="21"/>
  <c r="S123" i="21" s="1"/>
  <c r="A123" i="21"/>
  <c r="R123" i="21" s="1"/>
  <c r="O126" i="21"/>
  <c r="AF126" i="21" s="1"/>
  <c r="AM126" i="21" s="1"/>
  <c r="J126" i="21"/>
  <c r="AA126" i="21" s="1"/>
  <c r="I126" i="21"/>
  <c r="Z126" i="21" s="1"/>
  <c r="G126" i="21"/>
  <c r="X126" i="21" s="1"/>
  <c r="F126" i="21"/>
  <c r="W126" i="21" s="1"/>
  <c r="D126" i="21"/>
  <c r="U126" i="21" s="1"/>
  <c r="C126" i="21"/>
  <c r="T126" i="21" s="1"/>
  <c r="A126" i="21"/>
  <c r="R126" i="21" s="1"/>
  <c r="B125" i="21"/>
  <c r="S125" i="21" s="1"/>
  <c r="A125" i="21"/>
  <c r="R125" i="21" s="1"/>
  <c r="O122" i="21"/>
  <c r="AF122" i="21" s="1"/>
  <c r="AM122" i="21" s="1"/>
  <c r="J122" i="21"/>
  <c r="AA122" i="21" s="1"/>
  <c r="I122" i="21"/>
  <c r="Z122" i="21" s="1"/>
  <c r="G122" i="21"/>
  <c r="X122" i="21" s="1"/>
  <c r="F122" i="21"/>
  <c r="W122" i="21" s="1"/>
  <c r="D122" i="21"/>
  <c r="U122" i="21" s="1"/>
  <c r="C122" i="21"/>
  <c r="T122" i="21" s="1"/>
  <c r="A122" i="21"/>
  <c r="R122" i="21" s="1"/>
  <c r="B121" i="21"/>
  <c r="S121" i="21" s="1"/>
  <c r="A121" i="21"/>
  <c r="R121" i="21" s="1"/>
  <c r="O120" i="21"/>
  <c r="AF120" i="21" s="1"/>
  <c r="AM120" i="21" s="1"/>
  <c r="J120" i="21"/>
  <c r="AA120" i="21" s="1"/>
  <c r="I120" i="21"/>
  <c r="Z120" i="21" s="1"/>
  <c r="G120" i="21"/>
  <c r="X120" i="21" s="1"/>
  <c r="F120" i="21"/>
  <c r="W120" i="21" s="1"/>
  <c r="D120" i="21"/>
  <c r="U120" i="21" s="1"/>
  <c r="C120" i="21"/>
  <c r="T120" i="21" s="1"/>
  <c r="A120" i="21"/>
  <c r="R120" i="21" s="1"/>
  <c r="B119" i="21"/>
  <c r="S119" i="21" s="1"/>
  <c r="A119" i="21"/>
  <c r="R119" i="21" s="1"/>
  <c r="O118" i="21"/>
  <c r="AF118" i="21" s="1"/>
  <c r="AM118" i="21" s="1"/>
  <c r="J118" i="21"/>
  <c r="AA118" i="21" s="1"/>
  <c r="I118" i="21"/>
  <c r="Z118" i="21" s="1"/>
  <c r="G118" i="21"/>
  <c r="X118" i="21" s="1"/>
  <c r="F118" i="21"/>
  <c r="W118" i="21" s="1"/>
  <c r="D118" i="21"/>
  <c r="U118" i="21" s="1"/>
  <c r="C118" i="21"/>
  <c r="T118" i="21" s="1"/>
  <c r="A118" i="21"/>
  <c r="R118" i="21" s="1"/>
  <c r="B117" i="21"/>
  <c r="S117" i="21" s="1"/>
  <c r="A117" i="21"/>
  <c r="R117" i="21" s="1"/>
  <c r="O116" i="21"/>
  <c r="AF116" i="21" s="1"/>
  <c r="AM116" i="21" s="1"/>
  <c r="J116" i="21"/>
  <c r="AA116" i="21" s="1"/>
  <c r="I116" i="21"/>
  <c r="Z116" i="21" s="1"/>
  <c r="G116" i="21"/>
  <c r="X116" i="21" s="1"/>
  <c r="F116" i="21"/>
  <c r="W116" i="21" s="1"/>
  <c r="D116" i="21"/>
  <c r="U116" i="21" s="1"/>
  <c r="C116" i="21"/>
  <c r="T116" i="21" s="1"/>
  <c r="A116" i="21"/>
  <c r="R116" i="21" s="1"/>
  <c r="B115" i="21"/>
  <c r="S115" i="21" s="1"/>
  <c r="A115" i="21"/>
  <c r="R115" i="21" s="1"/>
  <c r="O114" i="21"/>
  <c r="AF114" i="21" s="1"/>
  <c r="AM114" i="21" s="1"/>
  <c r="J114" i="21"/>
  <c r="AA114" i="21" s="1"/>
  <c r="I114" i="21"/>
  <c r="Z114" i="21" s="1"/>
  <c r="G114" i="21"/>
  <c r="X114" i="21" s="1"/>
  <c r="F114" i="21"/>
  <c r="W114" i="21" s="1"/>
  <c r="D114" i="21"/>
  <c r="U114" i="21" s="1"/>
  <c r="C114" i="21"/>
  <c r="T114" i="21" s="1"/>
  <c r="A114" i="21"/>
  <c r="R114" i="21" s="1"/>
  <c r="B113" i="21"/>
  <c r="S113" i="21" s="1"/>
  <c r="A113" i="21"/>
  <c r="R113" i="21" s="1"/>
  <c r="O112" i="21"/>
  <c r="AF112" i="21" s="1"/>
  <c r="AM112" i="21" s="1"/>
  <c r="J112" i="21"/>
  <c r="AA112" i="21" s="1"/>
  <c r="I112" i="21"/>
  <c r="Z112" i="21" s="1"/>
  <c r="G112" i="21"/>
  <c r="X112" i="21" s="1"/>
  <c r="F112" i="21"/>
  <c r="W112" i="21" s="1"/>
  <c r="D112" i="21"/>
  <c r="U112" i="21" s="1"/>
  <c r="C112" i="21"/>
  <c r="T112" i="21" s="1"/>
  <c r="A112" i="21"/>
  <c r="R112" i="21" s="1"/>
  <c r="B111" i="21"/>
  <c r="S111" i="21" s="1"/>
  <c r="A111" i="21"/>
  <c r="R111" i="21" s="1"/>
  <c r="O110" i="21"/>
  <c r="AF110" i="21" s="1"/>
  <c r="AM110" i="21" s="1"/>
  <c r="J110" i="21"/>
  <c r="AA110" i="21" s="1"/>
  <c r="I110" i="21"/>
  <c r="Z110" i="21" s="1"/>
  <c r="G110" i="21"/>
  <c r="X110" i="21" s="1"/>
  <c r="F110" i="21"/>
  <c r="W110" i="21" s="1"/>
  <c r="D110" i="21"/>
  <c r="U110" i="21" s="1"/>
  <c r="C110" i="21"/>
  <c r="T110" i="21" s="1"/>
  <c r="A110" i="21"/>
  <c r="R110" i="21" s="1"/>
  <c r="B109" i="21"/>
  <c r="S109" i="21" s="1"/>
  <c r="A109" i="21"/>
  <c r="R109" i="21" s="1"/>
  <c r="O108" i="21"/>
  <c r="AF108" i="21" s="1"/>
  <c r="AM108" i="21" s="1"/>
  <c r="J108" i="21"/>
  <c r="AA108" i="21" s="1"/>
  <c r="I108" i="21"/>
  <c r="Z108" i="21" s="1"/>
  <c r="G108" i="21"/>
  <c r="X108" i="21" s="1"/>
  <c r="F108" i="21"/>
  <c r="W108" i="21" s="1"/>
  <c r="D108" i="21"/>
  <c r="U108" i="21" s="1"/>
  <c r="C108" i="21"/>
  <c r="T108" i="21" s="1"/>
  <c r="A108" i="21"/>
  <c r="R108" i="21" s="1"/>
  <c r="B107" i="21"/>
  <c r="S107" i="21" s="1"/>
  <c r="A107" i="21"/>
  <c r="R107" i="21" s="1"/>
  <c r="O106" i="21"/>
  <c r="AF106" i="21" s="1"/>
  <c r="AM106" i="21" s="1"/>
  <c r="J106" i="21"/>
  <c r="AA106" i="21" s="1"/>
  <c r="I106" i="21"/>
  <c r="Z106" i="21" s="1"/>
  <c r="G106" i="21"/>
  <c r="X106" i="21" s="1"/>
  <c r="F106" i="21"/>
  <c r="W106" i="21" s="1"/>
  <c r="D106" i="21"/>
  <c r="U106" i="21" s="1"/>
  <c r="C106" i="21"/>
  <c r="T106" i="21" s="1"/>
  <c r="A106" i="21"/>
  <c r="R106" i="21" s="1"/>
  <c r="B105" i="21"/>
  <c r="S105" i="21" s="1"/>
  <c r="A105" i="21"/>
  <c r="R105" i="21" s="1"/>
  <c r="O104" i="21"/>
  <c r="AF104" i="21" s="1"/>
  <c r="AM104" i="21" s="1"/>
  <c r="J104" i="21"/>
  <c r="AA104" i="21" s="1"/>
  <c r="I104" i="21"/>
  <c r="Z104" i="21" s="1"/>
  <c r="G104" i="21"/>
  <c r="X104" i="21" s="1"/>
  <c r="F104" i="21"/>
  <c r="W104" i="21" s="1"/>
  <c r="D104" i="21"/>
  <c r="U104" i="21" s="1"/>
  <c r="C104" i="21"/>
  <c r="T104" i="21" s="1"/>
  <c r="A104" i="21"/>
  <c r="R104" i="21" s="1"/>
  <c r="B103" i="21"/>
  <c r="S103" i="21" s="1"/>
  <c r="A103" i="21"/>
  <c r="R103" i="21" s="1"/>
  <c r="O102" i="21"/>
  <c r="AF102" i="21" s="1"/>
  <c r="AM102" i="21" s="1"/>
  <c r="J102" i="21"/>
  <c r="AA102" i="21" s="1"/>
  <c r="I102" i="21"/>
  <c r="G102" i="21"/>
  <c r="X102" i="21" s="1"/>
  <c r="F102" i="21"/>
  <c r="W102" i="21" s="1"/>
  <c r="D102" i="21"/>
  <c r="U102" i="21" s="1"/>
  <c r="C102" i="21"/>
  <c r="T102" i="21" s="1"/>
  <c r="A102" i="21"/>
  <c r="R102" i="21" s="1"/>
  <c r="B101" i="21"/>
  <c r="S101" i="21" s="1"/>
  <c r="A101" i="21"/>
  <c r="R101" i="21" s="1"/>
  <c r="AB164" i="21" l="1"/>
  <c r="K164" i="21"/>
  <c r="L164" i="21" s="1"/>
  <c r="AB162" i="21"/>
  <c r="AC162" i="21" s="1"/>
  <c r="AH162" i="21"/>
  <c r="K162" i="21"/>
  <c r="L162" i="21" s="1"/>
  <c r="AB160" i="21"/>
  <c r="K160" i="21"/>
  <c r="L160" i="21" s="1"/>
  <c r="K158" i="21"/>
  <c r="L158" i="21" s="1"/>
  <c r="M158" i="21" s="1"/>
  <c r="AB158" i="21"/>
  <c r="AB156" i="21"/>
  <c r="K156" i="21"/>
  <c r="L156" i="21" s="1"/>
  <c r="AB154" i="21"/>
  <c r="K154" i="21"/>
  <c r="L154" i="21" s="1"/>
  <c r="K150" i="21"/>
  <c r="L150" i="21" s="1"/>
  <c r="AB152" i="21"/>
  <c r="K152" i="21"/>
  <c r="L152" i="21" s="1"/>
  <c r="AB150" i="21"/>
  <c r="M150" i="21"/>
  <c r="N150" i="21" s="1"/>
  <c r="AB148" i="21"/>
  <c r="K148" i="21"/>
  <c r="L148" i="21" s="1"/>
  <c r="K146" i="21"/>
  <c r="L146" i="21" s="1"/>
  <c r="M146" i="21" s="1"/>
  <c r="N146" i="21" s="1"/>
  <c r="AB146" i="21"/>
  <c r="AB144" i="21"/>
  <c r="K142" i="21"/>
  <c r="L142" i="21" s="1"/>
  <c r="M142" i="21" s="1"/>
  <c r="N142" i="21" s="1"/>
  <c r="K144" i="21"/>
  <c r="L144" i="21" s="1"/>
  <c r="AB142" i="21"/>
  <c r="AB140" i="21"/>
  <c r="K140" i="21"/>
  <c r="L140" i="21" s="1"/>
  <c r="AB138" i="21"/>
  <c r="K138" i="21"/>
  <c r="L138" i="21" s="1"/>
  <c r="K136" i="21"/>
  <c r="L136" i="21" s="1"/>
  <c r="M136" i="21" s="1"/>
  <c r="AB136" i="21"/>
  <c r="AB134" i="21"/>
  <c r="K134" i="21"/>
  <c r="L134" i="21" s="1"/>
  <c r="AB132" i="21"/>
  <c r="K132" i="21"/>
  <c r="L132" i="21" s="1"/>
  <c r="K130" i="21"/>
  <c r="L130" i="21" s="1"/>
  <c r="M130" i="21" s="1"/>
  <c r="N130" i="21" s="1"/>
  <c r="Z130" i="21"/>
  <c r="AB130" i="21" s="1"/>
  <c r="AB128" i="21"/>
  <c r="K124" i="21"/>
  <c r="L124" i="21" s="1"/>
  <c r="M124" i="21" s="1"/>
  <c r="N124" i="21" s="1"/>
  <c r="K128" i="21"/>
  <c r="L128" i="21" s="1"/>
  <c r="AB124" i="21"/>
  <c r="AC124" i="21" s="1"/>
  <c r="K126" i="21"/>
  <c r="L126" i="21" s="1"/>
  <c r="M126" i="21" s="1"/>
  <c r="AB126" i="21"/>
  <c r="AB122" i="21"/>
  <c r="K120" i="21"/>
  <c r="L120" i="21" s="1"/>
  <c r="M120" i="21" s="1"/>
  <c r="N120" i="21" s="1"/>
  <c r="K122" i="21"/>
  <c r="L122" i="21" s="1"/>
  <c r="AB120" i="21"/>
  <c r="AB118" i="21"/>
  <c r="K116" i="21"/>
  <c r="L116" i="21" s="1"/>
  <c r="M116" i="21" s="1"/>
  <c r="N116" i="21" s="1"/>
  <c r="K118" i="21"/>
  <c r="L118" i="21" s="1"/>
  <c r="AB116" i="21"/>
  <c r="K114" i="21"/>
  <c r="L114" i="21" s="1"/>
  <c r="K112" i="21"/>
  <c r="L112" i="21" s="1"/>
  <c r="M112" i="21" s="1"/>
  <c r="N112" i="21" s="1"/>
  <c r="AB114" i="21"/>
  <c r="AB112" i="21"/>
  <c r="K110" i="21"/>
  <c r="L110" i="21" s="1"/>
  <c r="M110" i="21" s="1"/>
  <c r="N110" i="21" s="1"/>
  <c r="AB110" i="21"/>
  <c r="AH110" i="21" s="1"/>
  <c r="AB108" i="21"/>
  <c r="K108" i="21"/>
  <c r="L108" i="21" s="1"/>
  <c r="AB106" i="21"/>
  <c r="K104" i="21"/>
  <c r="L104" i="21" s="1"/>
  <c r="M104" i="21" s="1"/>
  <c r="N104" i="21" s="1"/>
  <c r="K106" i="21"/>
  <c r="L106" i="21" s="1"/>
  <c r="AB104" i="21"/>
  <c r="AC104" i="21" s="1"/>
  <c r="K102" i="21"/>
  <c r="L102" i="21" s="1"/>
  <c r="M102" i="21" s="1"/>
  <c r="N102" i="21" s="1"/>
  <c r="Z102" i="21"/>
  <c r="AB102" i="21" s="1"/>
  <c r="O100" i="21"/>
  <c r="AF100" i="21" s="1"/>
  <c r="AM100" i="21" s="1"/>
  <c r="J100" i="21"/>
  <c r="AA100" i="21" s="1"/>
  <c r="I100" i="21"/>
  <c r="Z100" i="21" s="1"/>
  <c r="G100" i="21"/>
  <c r="X100" i="21" s="1"/>
  <c r="F100" i="21"/>
  <c r="W100" i="21" s="1"/>
  <c r="D100" i="21"/>
  <c r="U100" i="21" s="1"/>
  <c r="C100" i="21"/>
  <c r="T100" i="21" s="1"/>
  <c r="A100" i="21"/>
  <c r="R100" i="21" s="1"/>
  <c r="B99" i="21"/>
  <c r="S99" i="21" s="1"/>
  <c r="A99" i="21"/>
  <c r="R99" i="21" s="1"/>
  <c r="O98" i="21"/>
  <c r="AF98" i="21" s="1"/>
  <c r="AM98" i="21" s="1"/>
  <c r="J98" i="21"/>
  <c r="AA98" i="21" s="1"/>
  <c r="I98" i="21"/>
  <c r="Z98" i="21" s="1"/>
  <c r="G98" i="21"/>
  <c r="X98" i="21" s="1"/>
  <c r="F98" i="21"/>
  <c r="W98" i="21" s="1"/>
  <c r="D98" i="21"/>
  <c r="U98" i="21" s="1"/>
  <c r="C98" i="21"/>
  <c r="T98" i="21" s="1"/>
  <c r="A98" i="21"/>
  <c r="R98" i="21" s="1"/>
  <c r="B97" i="21"/>
  <c r="S97" i="21" s="1"/>
  <c r="A97" i="21"/>
  <c r="R97" i="21" s="1"/>
  <c r="O96" i="21"/>
  <c r="AF96" i="21" s="1"/>
  <c r="AM96" i="21" s="1"/>
  <c r="J96" i="21"/>
  <c r="AA96" i="21" s="1"/>
  <c r="I96" i="21"/>
  <c r="Z96" i="21" s="1"/>
  <c r="G96" i="21"/>
  <c r="X96" i="21" s="1"/>
  <c r="F96" i="21"/>
  <c r="W96" i="21" s="1"/>
  <c r="D96" i="21"/>
  <c r="U96" i="21" s="1"/>
  <c r="C96" i="21"/>
  <c r="T96" i="21" s="1"/>
  <c r="A96" i="21"/>
  <c r="R96" i="21" s="1"/>
  <c r="B95" i="21"/>
  <c r="S95" i="21" s="1"/>
  <c r="A95" i="21"/>
  <c r="R95" i="21" s="1"/>
  <c r="O94" i="21"/>
  <c r="AF94" i="21" s="1"/>
  <c r="AM94" i="21" s="1"/>
  <c r="J94" i="21"/>
  <c r="AA94" i="21" s="1"/>
  <c r="I94" i="21"/>
  <c r="Z94" i="21" s="1"/>
  <c r="G94" i="21"/>
  <c r="X94" i="21" s="1"/>
  <c r="F94" i="21"/>
  <c r="W94" i="21" s="1"/>
  <c r="D94" i="21"/>
  <c r="U94" i="21" s="1"/>
  <c r="C94" i="21"/>
  <c r="T94" i="21" s="1"/>
  <c r="A94" i="21"/>
  <c r="R94" i="21" s="1"/>
  <c r="B93" i="21"/>
  <c r="S93" i="21" s="1"/>
  <c r="A93" i="21"/>
  <c r="R93" i="21" s="1"/>
  <c r="O92" i="21"/>
  <c r="AF92" i="21" s="1"/>
  <c r="AM92" i="21" s="1"/>
  <c r="J92" i="21"/>
  <c r="AA92" i="21" s="1"/>
  <c r="I92" i="21"/>
  <c r="Z92" i="21" s="1"/>
  <c r="G92" i="21"/>
  <c r="X92" i="21" s="1"/>
  <c r="F92" i="21"/>
  <c r="W92" i="21" s="1"/>
  <c r="D92" i="21"/>
  <c r="U92" i="21" s="1"/>
  <c r="C92" i="21"/>
  <c r="T92" i="21" s="1"/>
  <c r="A92" i="21"/>
  <c r="R92" i="21" s="1"/>
  <c r="B91" i="21"/>
  <c r="S91" i="21" s="1"/>
  <c r="A91" i="21"/>
  <c r="R91" i="21" s="1"/>
  <c r="O90" i="21"/>
  <c r="AF90" i="21" s="1"/>
  <c r="AM90" i="21" s="1"/>
  <c r="J90" i="21"/>
  <c r="AA90" i="21" s="1"/>
  <c r="I90" i="21"/>
  <c r="Z90" i="21" s="1"/>
  <c r="G90" i="21"/>
  <c r="X90" i="21" s="1"/>
  <c r="F90" i="21"/>
  <c r="W90" i="21" s="1"/>
  <c r="D90" i="21"/>
  <c r="U90" i="21" s="1"/>
  <c r="C90" i="21"/>
  <c r="T90" i="21" s="1"/>
  <c r="A90" i="21"/>
  <c r="R90" i="21" s="1"/>
  <c r="B89" i="21"/>
  <c r="S89" i="21" s="1"/>
  <c r="A89" i="21"/>
  <c r="R89" i="21" s="1"/>
  <c r="O88" i="21"/>
  <c r="AF88" i="21" s="1"/>
  <c r="AM88" i="21" s="1"/>
  <c r="J88" i="21"/>
  <c r="AA88" i="21" s="1"/>
  <c r="I88" i="21"/>
  <c r="Z88" i="21" s="1"/>
  <c r="G88" i="21"/>
  <c r="X88" i="21" s="1"/>
  <c r="F88" i="21"/>
  <c r="W88" i="21" s="1"/>
  <c r="D88" i="21"/>
  <c r="U88" i="21" s="1"/>
  <c r="C88" i="21"/>
  <c r="T88" i="21" s="1"/>
  <c r="A88" i="21"/>
  <c r="R88" i="21" s="1"/>
  <c r="B87" i="21"/>
  <c r="S87" i="21" s="1"/>
  <c r="A87" i="21"/>
  <c r="R87" i="21" s="1"/>
  <c r="O86" i="21"/>
  <c r="AF86" i="21" s="1"/>
  <c r="AM86" i="21" s="1"/>
  <c r="J86" i="21"/>
  <c r="AA86" i="21" s="1"/>
  <c r="I86" i="21"/>
  <c r="Z86" i="21" s="1"/>
  <c r="G86" i="21"/>
  <c r="X86" i="21" s="1"/>
  <c r="F86" i="21"/>
  <c r="W86" i="21" s="1"/>
  <c r="D86" i="21"/>
  <c r="U86" i="21" s="1"/>
  <c r="C86" i="21"/>
  <c r="T86" i="21" s="1"/>
  <c r="A86" i="21"/>
  <c r="R86" i="21" s="1"/>
  <c r="B85" i="21"/>
  <c r="S85" i="21" s="1"/>
  <c r="A85" i="21"/>
  <c r="R85" i="21" s="1"/>
  <c r="O84" i="21"/>
  <c r="AF84" i="21" s="1"/>
  <c r="AM84" i="21" s="1"/>
  <c r="J84" i="21"/>
  <c r="AA84" i="21" s="1"/>
  <c r="I84" i="21"/>
  <c r="Z84" i="21" s="1"/>
  <c r="G84" i="21"/>
  <c r="X84" i="21" s="1"/>
  <c r="F84" i="21"/>
  <c r="W84" i="21" s="1"/>
  <c r="D84" i="21"/>
  <c r="U84" i="21" s="1"/>
  <c r="C84" i="21"/>
  <c r="T84" i="21" s="1"/>
  <c r="A84" i="21"/>
  <c r="R84" i="21" s="1"/>
  <c r="B83" i="21"/>
  <c r="S83" i="21" s="1"/>
  <c r="A83" i="21"/>
  <c r="R83" i="21" s="1"/>
  <c r="O82" i="21"/>
  <c r="AF82" i="21" s="1"/>
  <c r="AM82" i="21" s="1"/>
  <c r="J82" i="21"/>
  <c r="AA82" i="21" s="1"/>
  <c r="I82" i="21"/>
  <c r="Z82" i="21" s="1"/>
  <c r="G82" i="21"/>
  <c r="X82" i="21" s="1"/>
  <c r="F82" i="21"/>
  <c r="W82" i="21" s="1"/>
  <c r="D82" i="21"/>
  <c r="U82" i="21" s="1"/>
  <c r="C82" i="21"/>
  <c r="T82" i="21" s="1"/>
  <c r="A82" i="21"/>
  <c r="R82" i="21" s="1"/>
  <c r="B81" i="21"/>
  <c r="S81" i="21" s="1"/>
  <c r="A81" i="21"/>
  <c r="R81" i="21" s="1"/>
  <c r="O80" i="21"/>
  <c r="AF80" i="21" s="1"/>
  <c r="AM80" i="21" s="1"/>
  <c r="J80" i="21"/>
  <c r="AA80" i="21" s="1"/>
  <c r="I80" i="21"/>
  <c r="Z80" i="21" s="1"/>
  <c r="G80" i="21"/>
  <c r="X80" i="21" s="1"/>
  <c r="F80" i="21"/>
  <c r="W80" i="21" s="1"/>
  <c r="D80" i="21"/>
  <c r="U80" i="21" s="1"/>
  <c r="C80" i="21"/>
  <c r="T80" i="21" s="1"/>
  <c r="A80" i="21"/>
  <c r="R80" i="21" s="1"/>
  <c r="B79" i="21"/>
  <c r="S79" i="21" s="1"/>
  <c r="A79" i="21"/>
  <c r="R79" i="21" s="1"/>
  <c r="A77" i="21"/>
  <c r="R77" i="21" s="1"/>
  <c r="B77" i="21"/>
  <c r="S77" i="21" s="1"/>
  <c r="A78" i="21"/>
  <c r="R78" i="21" s="1"/>
  <c r="C78" i="21"/>
  <c r="T78" i="21" s="1"/>
  <c r="D78" i="21"/>
  <c r="U78" i="21" s="1"/>
  <c r="F78" i="21"/>
  <c r="W78" i="21" s="1"/>
  <c r="G78" i="21"/>
  <c r="X78" i="21" s="1"/>
  <c r="I78" i="21"/>
  <c r="Z78" i="21" s="1"/>
  <c r="J78" i="21"/>
  <c r="AA78" i="21" s="1"/>
  <c r="O78" i="21"/>
  <c r="AF78" i="21" s="1"/>
  <c r="AM78" i="21" s="1"/>
  <c r="O76" i="21"/>
  <c r="AF76" i="21" s="1"/>
  <c r="AM76" i="21" s="1"/>
  <c r="J76" i="21"/>
  <c r="AA76" i="21" s="1"/>
  <c r="I76" i="21"/>
  <c r="Z76" i="21" s="1"/>
  <c r="G76" i="21"/>
  <c r="X76" i="21" s="1"/>
  <c r="F76" i="21"/>
  <c r="W76" i="21" s="1"/>
  <c r="D76" i="21"/>
  <c r="U76" i="21" s="1"/>
  <c r="C76" i="21"/>
  <c r="T76" i="21" s="1"/>
  <c r="A76" i="21"/>
  <c r="R76" i="21" s="1"/>
  <c r="B75" i="21"/>
  <c r="S75" i="21" s="1"/>
  <c r="A75" i="21"/>
  <c r="R75" i="21" s="1"/>
  <c r="O74" i="21"/>
  <c r="AF74" i="21" s="1"/>
  <c r="AM74" i="21" s="1"/>
  <c r="J74" i="21"/>
  <c r="AA74" i="21" s="1"/>
  <c r="I74" i="21"/>
  <c r="Z74" i="21" s="1"/>
  <c r="G74" i="21"/>
  <c r="X74" i="21" s="1"/>
  <c r="F74" i="21"/>
  <c r="W74" i="21" s="1"/>
  <c r="D74" i="21"/>
  <c r="U74" i="21" s="1"/>
  <c r="C74" i="21"/>
  <c r="T74" i="21" s="1"/>
  <c r="A74" i="21"/>
  <c r="R74" i="21" s="1"/>
  <c r="B73" i="21"/>
  <c r="S73" i="21" s="1"/>
  <c r="A73" i="21"/>
  <c r="R73" i="21" s="1"/>
  <c r="O72" i="21"/>
  <c r="AF72" i="21" s="1"/>
  <c r="AM72" i="21" s="1"/>
  <c r="J72" i="21"/>
  <c r="AA72" i="21" s="1"/>
  <c r="I72" i="21"/>
  <c r="Z72" i="21" s="1"/>
  <c r="G72" i="21"/>
  <c r="X72" i="21" s="1"/>
  <c r="F72" i="21"/>
  <c r="W72" i="21" s="1"/>
  <c r="D72" i="21"/>
  <c r="U72" i="21" s="1"/>
  <c r="C72" i="21"/>
  <c r="T72" i="21" s="1"/>
  <c r="A72" i="21"/>
  <c r="R72" i="21" s="1"/>
  <c r="B71" i="21"/>
  <c r="S71" i="21" s="1"/>
  <c r="A71" i="21"/>
  <c r="R71" i="21" s="1"/>
  <c r="O70" i="21"/>
  <c r="AF70" i="21" s="1"/>
  <c r="AM70" i="21" s="1"/>
  <c r="J70" i="21"/>
  <c r="AA70" i="21" s="1"/>
  <c r="I70" i="21"/>
  <c r="Z70" i="21" s="1"/>
  <c r="G70" i="21"/>
  <c r="X70" i="21" s="1"/>
  <c r="F70" i="21"/>
  <c r="W70" i="21" s="1"/>
  <c r="D70" i="21"/>
  <c r="U70" i="21" s="1"/>
  <c r="C70" i="21"/>
  <c r="T70" i="21" s="1"/>
  <c r="A70" i="21"/>
  <c r="R70" i="21" s="1"/>
  <c r="B69" i="21"/>
  <c r="S69" i="21" s="1"/>
  <c r="A69" i="21"/>
  <c r="R69" i="21" s="1"/>
  <c r="O68" i="21"/>
  <c r="AF68" i="21" s="1"/>
  <c r="AM68" i="21" s="1"/>
  <c r="J68" i="21"/>
  <c r="AA68" i="21" s="1"/>
  <c r="I68" i="21"/>
  <c r="G68" i="21"/>
  <c r="X68" i="21" s="1"/>
  <c r="F68" i="21"/>
  <c r="W68" i="21" s="1"/>
  <c r="D68" i="21"/>
  <c r="U68" i="21" s="1"/>
  <c r="C68" i="21"/>
  <c r="T68" i="21" s="1"/>
  <c r="A68" i="21"/>
  <c r="R68" i="21" s="1"/>
  <c r="B67" i="21"/>
  <c r="S67" i="21" s="1"/>
  <c r="A67" i="21"/>
  <c r="R67" i="21" s="1"/>
  <c r="O66" i="21"/>
  <c r="AF66" i="21" s="1"/>
  <c r="AM66" i="21" s="1"/>
  <c r="J66" i="21"/>
  <c r="AA66" i="21" s="1"/>
  <c r="I66" i="21"/>
  <c r="Z66" i="21" s="1"/>
  <c r="G66" i="21"/>
  <c r="X66" i="21" s="1"/>
  <c r="F66" i="21"/>
  <c r="W66" i="21" s="1"/>
  <c r="D66" i="21"/>
  <c r="U66" i="21" s="1"/>
  <c r="C66" i="21"/>
  <c r="T66" i="21" s="1"/>
  <c r="A66" i="21"/>
  <c r="R66" i="21" s="1"/>
  <c r="B65" i="21"/>
  <c r="S65" i="21" s="1"/>
  <c r="A65" i="21"/>
  <c r="R65" i="21" s="1"/>
  <c r="O64" i="21"/>
  <c r="AF64" i="21" s="1"/>
  <c r="AM64" i="21" s="1"/>
  <c r="J64" i="21"/>
  <c r="AA64" i="21" s="1"/>
  <c r="I64" i="21"/>
  <c r="Z64" i="21" s="1"/>
  <c r="G64" i="21"/>
  <c r="X64" i="21" s="1"/>
  <c r="F64" i="21"/>
  <c r="W64" i="21" s="1"/>
  <c r="D64" i="21"/>
  <c r="U64" i="21" s="1"/>
  <c r="C64" i="21"/>
  <c r="T64" i="21" s="1"/>
  <c r="A64" i="21"/>
  <c r="R64" i="21" s="1"/>
  <c r="B63" i="21"/>
  <c r="S63" i="21" s="1"/>
  <c r="A63" i="21"/>
  <c r="R63" i="21" s="1"/>
  <c r="O62" i="21"/>
  <c r="AF62" i="21" s="1"/>
  <c r="AM62" i="21" s="1"/>
  <c r="J62" i="21"/>
  <c r="AA62" i="21" s="1"/>
  <c r="I62" i="21"/>
  <c r="Z62" i="21" s="1"/>
  <c r="G62" i="21"/>
  <c r="X62" i="21" s="1"/>
  <c r="F62" i="21"/>
  <c r="W62" i="21" s="1"/>
  <c r="D62" i="21"/>
  <c r="U62" i="21" s="1"/>
  <c r="C62" i="21"/>
  <c r="T62" i="21" s="1"/>
  <c r="A62" i="21"/>
  <c r="R62" i="21" s="1"/>
  <c r="B61" i="21"/>
  <c r="S61" i="21" s="1"/>
  <c r="A61" i="21"/>
  <c r="R61" i="21" s="1"/>
  <c r="O60" i="21"/>
  <c r="AF60" i="21" s="1"/>
  <c r="AM60" i="21" s="1"/>
  <c r="J60" i="21"/>
  <c r="AA60" i="21" s="1"/>
  <c r="I60" i="21"/>
  <c r="Z60" i="21" s="1"/>
  <c r="G60" i="21"/>
  <c r="X60" i="21" s="1"/>
  <c r="F60" i="21"/>
  <c r="W60" i="21" s="1"/>
  <c r="D60" i="21"/>
  <c r="U60" i="21" s="1"/>
  <c r="C60" i="21"/>
  <c r="T60" i="21" s="1"/>
  <c r="A60" i="21"/>
  <c r="R60" i="21" s="1"/>
  <c r="B59" i="21"/>
  <c r="S59" i="21" s="1"/>
  <c r="A59" i="21"/>
  <c r="R59" i="21" s="1"/>
  <c r="O58" i="21"/>
  <c r="AF58" i="21" s="1"/>
  <c r="AM58" i="21" s="1"/>
  <c r="J58" i="21"/>
  <c r="AA58" i="21" s="1"/>
  <c r="I58" i="21"/>
  <c r="Z58" i="21" s="1"/>
  <c r="G58" i="21"/>
  <c r="X58" i="21" s="1"/>
  <c r="F58" i="21"/>
  <c r="W58" i="21" s="1"/>
  <c r="D58" i="21"/>
  <c r="U58" i="21" s="1"/>
  <c r="C58" i="21"/>
  <c r="T58" i="21" s="1"/>
  <c r="A58" i="21"/>
  <c r="R58" i="21" s="1"/>
  <c r="B57" i="21"/>
  <c r="S57" i="21" s="1"/>
  <c r="A57" i="21"/>
  <c r="R57" i="21" s="1"/>
  <c r="O56" i="21"/>
  <c r="AF56" i="21" s="1"/>
  <c r="AM56" i="21" s="1"/>
  <c r="J56" i="21"/>
  <c r="AA56" i="21" s="1"/>
  <c r="I56" i="21"/>
  <c r="Z56" i="21" s="1"/>
  <c r="G56" i="21"/>
  <c r="X56" i="21" s="1"/>
  <c r="F56" i="21"/>
  <c r="W56" i="21" s="1"/>
  <c r="D56" i="21"/>
  <c r="U56" i="21" s="1"/>
  <c r="C56" i="21"/>
  <c r="T56" i="21" s="1"/>
  <c r="A56" i="21"/>
  <c r="R56" i="21" s="1"/>
  <c r="B55" i="21"/>
  <c r="S55" i="21" s="1"/>
  <c r="A55" i="21"/>
  <c r="R55" i="21" s="1"/>
  <c r="O54" i="21"/>
  <c r="AF54" i="21" s="1"/>
  <c r="AM54" i="21" s="1"/>
  <c r="J54" i="21"/>
  <c r="AA54" i="21" s="1"/>
  <c r="I54" i="21"/>
  <c r="Z54" i="21" s="1"/>
  <c r="G54" i="21"/>
  <c r="X54" i="21" s="1"/>
  <c r="F54" i="21"/>
  <c r="W54" i="21" s="1"/>
  <c r="D54" i="21"/>
  <c r="U54" i="21" s="1"/>
  <c r="C54" i="21"/>
  <c r="T54" i="21" s="1"/>
  <c r="A54" i="21"/>
  <c r="R54" i="21" s="1"/>
  <c r="B53" i="21"/>
  <c r="S53" i="21" s="1"/>
  <c r="A53" i="21"/>
  <c r="R53" i="21" s="1"/>
  <c r="O52" i="21"/>
  <c r="AF52" i="21" s="1"/>
  <c r="AM52" i="21" s="1"/>
  <c r="J52" i="21"/>
  <c r="AA52" i="21" s="1"/>
  <c r="I52" i="21"/>
  <c r="Z52" i="21" s="1"/>
  <c r="G52" i="21"/>
  <c r="X52" i="21" s="1"/>
  <c r="F52" i="21"/>
  <c r="W52" i="21" s="1"/>
  <c r="D52" i="21"/>
  <c r="U52" i="21" s="1"/>
  <c r="C52" i="21"/>
  <c r="T52" i="21" s="1"/>
  <c r="A52" i="21"/>
  <c r="R52" i="21" s="1"/>
  <c r="B51" i="21"/>
  <c r="S51" i="21" s="1"/>
  <c r="A51" i="21"/>
  <c r="R51" i="21" s="1"/>
  <c r="O50" i="21"/>
  <c r="AF50" i="21" s="1"/>
  <c r="AM50" i="21" s="1"/>
  <c r="J50" i="21"/>
  <c r="AA50" i="21" s="1"/>
  <c r="I50" i="21"/>
  <c r="Z50" i="21" s="1"/>
  <c r="G50" i="21"/>
  <c r="X50" i="21" s="1"/>
  <c r="F50" i="21"/>
  <c r="W50" i="21" s="1"/>
  <c r="D50" i="21"/>
  <c r="U50" i="21" s="1"/>
  <c r="C50" i="21"/>
  <c r="T50" i="21" s="1"/>
  <c r="A50" i="21"/>
  <c r="R50" i="21" s="1"/>
  <c r="B49" i="21"/>
  <c r="S49" i="21" s="1"/>
  <c r="A49" i="21"/>
  <c r="R49" i="21" s="1"/>
  <c r="O48" i="21"/>
  <c r="AF48" i="21" s="1"/>
  <c r="AM48" i="21" s="1"/>
  <c r="J48" i="21"/>
  <c r="AA48" i="21" s="1"/>
  <c r="I48" i="21"/>
  <c r="Z48" i="21" s="1"/>
  <c r="G48" i="21"/>
  <c r="X48" i="21" s="1"/>
  <c r="F48" i="21"/>
  <c r="W48" i="21" s="1"/>
  <c r="D48" i="21"/>
  <c r="U48" i="21" s="1"/>
  <c r="C48" i="21"/>
  <c r="T48" i="21" s="1"/>
  <c r="A48" i="21"/>
  <c r="R48" i="21" s="1"/>
  <c r="B47" i="21"/>
  <c r="S47" i="21" s="1"/>
  <c r="A47" i="21"/>
  <c r="R47" i="21" s="1"/>
  <c r="O46" i="21"/>
  <c r="AF46" i="21" s="1"/>
  <c r="AM46" i="21" s="1"/>
  <c r="J46" i="21"/>
  <c r="AA46" i="21" s="1"/>
  <c r="I46" i="21"/>
  <c r="Z46" i="21" s="1"/>
  <c r="G46" i="21"/>
  <c r="X46" i="21" s="1"/>
  <c r="F46" i="21"/>
  <c r="W46" i="21" s="1"/>
  <c r="D46" i="21"/>
  <c r="U46" i="21" s="1"/>
  <c r="C46" i="21"/>
  <c r="T46" i="21" s="1"/>
  <c r="A46" i="21"/>
  <c r="R46" i="21" s="1"/>
  <c r="B45" i="21"/>
  <c r="S45" i="21" s="1"/>
  <c r="A45" i="21"/>
  <c r="R45" i="21" s="1"/>
  <c r="O44" i="21"/>
  <c r="AF44" i="21" s="1"/>
  <c r="AM44" i="21" s="1"/>
  <c r="J44" i="21"/>
  <c r="AA44" i="21" s="1"/>
  <c r="I44" i="21"/>
  <c r="Z44" i="21" s="1"/>
  <c r="G44" i="21"/>
  <c r="X44" i="21" s="1"/>
  <c r="F44" i="21"/>
  <c r="W44" i="21" s="1"/>
  <c r="D44" i="21"/>
  <c r="U44" i="21" s="1"/>
  <c r="C44" i="21"/>
  <c r="T44" i="21" s="1"/>
  <c r="A44" i="21"/>
  <c r="R44" i="21" s="1"/>
  <c r="B43" i="21"/>
  <c r="S43" i="21" s="1"/>
  <c r="A43" i="21"/>
  <c r="R43" i="21" s="1"/>
  <c r="O42" i="21"/>
  <c r="AF42" i="21" s="1"/>
  <c r="AM42" i="21" s="1"/>
  <c r="J42" i="21"/>
  <c r="AA42" i="21" s="1"/>
  <c r="I42" i="21"/>
  <c r="Z42" i="21" s="1"/>
  <c r="G42" i="21"/>
  <c r="X42" i="21" s="1"/>
  <c r="F42" i="21"/>
  <c r="W42" i="21" s="1"/>
  <c r="D42" i="21"/>
  <c r="U42" i="21" s="1"/>
  <c r="C42" i="21"/>
  <c r="T42" i="21" s="1"/>
  <c r="A42" i="21"/>
  <c r="R42" i="21" s="1"/>
  <c r="B41" i="21"/>
  <c r="S41" i="21" s="1"/>
  <c r="A41" i="21"/>
  <c r="R41" i="21" s="1"/>
  <c r="O40" i="21"/>
  <c r="AF40" i="21" s="1"/>
  <c r="AM40" i="21" s="1"/>
  <c r="J40" i="21"/>
  <c r="AA40" i="21" s="1"/>
  <c r="I40" i="21"/>
  <c r="Z40" i="21" s="1"/>
  <c r="G40" i="21"/>
  <c r="X40" i="21" s="1"/>
  <c r="F40" i="21"/>
  <c r="W40" i="21" s="1"/>
  <c r="D40" i="21"/>
  <c r="U40" i="21" s="1"/>
  <c r="C40" i="21"/>
  <c r="T40" i="21" s="1"/>
  <c r="A40" i="21"/>
  <c r="R40" i="21" s="1"/>
  <c r="B39" i="21"/>
  <c r="S39" i="21" s="1"/>
  <c r="A39" i="21"/>
  <c r="R39" i="21" s="1"/>
  <c r="O38" i="21"/>
  <c r="AF38" i="21" s="1"/>
  <c r="AM38" i="21" s="1"/>
  <c r="J38" i="21"/>
  <c r="AA38" i="21" s="1"/>
  <c r="I38" i="21"/>
  <c r="Z38" i="21" s="1"/>
  <c r="G38" i="21"/>
  <c r="X38" i="21" s="1"/>
  <c r="F38" i="21"/>
  <c r="W38" i="21" s="1"/>
  <c r="D38" i="21"/>
  <c r="U38" i="21" s="1"/>
  <c r="C38" i="21"/>
  <c r="T38" i="21" s="1"/>
  <c r="A38" i="21"/>
  <c r="R38" i="21" s="1"/>
  <c r="B37" i="21"/>
  <c r="S37" i="21" s="1"/>
  <c r="A37" i="21"/>
  <c r="R37" i="21" s="1"/>
  <c r="O36" i="21"/>
  <c r="AF36" i="21" s="1"/>
  <c r="AM36" i="21" s="1"/>
  <c r="J36" i="21"/>
  <c r="AA36" i="21" s="1"/>
  <c r="I36" i="21"/>
  <c r="G36" i="21"/>
  <c r="X36" i="21" s="1"/>
  <c r="F36" i="21"/>
  <c r="W36" i="21" s="1"/>
  <c r="D36" i="21"/>
  <c r="U36" i="21" s="1"/>
  <c r="C36" i="21"/>
  <c r="T36" i="21" s="1"/>
  <c r="A36" i="21"/>
  <c r="R36" i="21" s="1"/>
  <c r="B35" i="21"/>
  <c r="S35" i="21" s="1"/>
  <c r="A35" i="21"/>
  <c r="R35" i="21" s="1"/>
  <c r="R161" i="3"/>
  <c r="R159" i="3"/>
  <c r="R157" i="3"/>
  <c r="R155" i="3"/>
  <c r="R153" i="3"/>
  <c r="R151" i="3"/>
  <c r="R149" i="3"/>
  <c r="R147" i="3"/>
  <c r="R145" i="3"/>
  <c r="R143" i="3"/>
  <c r="M164" i="21" l="1"/>
  <c r="N164" i="21" s="1"/>
  <c r="AI164" i="21"/>
  <c r="AH164" i="21"/>
  <c r="AC164" i="21"/>
  <c r="M162" i="21"/>
  <c r="N162" i="21"/>
  <c r="AD162" i="21"/>
  <c r="AK162" i="21" s="1"/>
  <c r="AJ162" i="21"/>
  <c r="AI162" i="21"/>
  <c r="N158" i="21"/>
  <c r="M160" i="21"/>
  <c r="N160" i="21" s="1"/>
  <c r="AI160" i="21"/>
  <c r="AH160" i="21"/>
  <c r="AC160" i="21"/>
  <c r="AI150" i="21"/>
  <c r="AI158" i="21"/>
  <c r="AH158" i="21"/>
  <c r="AC158" i="21"/>
  <c r="AH150" i="21"/>
  <c r="M156" i="21"/>
  <c r="N156" i="21" s="1"/>
  <c r="AI156" i="21"/>
  <c r="AH156" i="21"/>
  <c r="AC156" i="21"/>
  <c r="M154" i="21"/>
  <c r="N154" i="21" s="1"/>
  <c r="AC150" i="21"/>
  <c r="AJ150" i="21" s="1"/>
  <c r="AI154" i="21"/>
  <c r="AH154" i="21"/>
  <c r="AC154" i="21"/>
  <c r="M152" i="21"/>
  <c r="N152" i="21" s="1"/>
  <c r="AI152" i="21"/>
  <c r="AH152" i="21"/>
  <c r="AC152" i="21"/>
  <c r="AD150" i="21"/>
  <c r="AK150" i="21" s="1"/>
  <c r="M148" i="21"/>
  <c r="N148" i="21" s="1"/>
  <c r="AI148" i="21"/>
  <c r="AH148" i="21"/>
  <c r="AC148" i="21"/>
  <c r="AI146" i="21"/>
  <c r="AH146" i="21"/>
  <c r="AC146" i="21"/>
  <c r="M144" i="21"/>
  <c r="N144" i="21" s="1"/>
  <c r="AI144" i="21"/>
  <c r="AH144" i="21"/>
  <c r="AC144" i="21"/>
  <c r="AI142" i="21"/>
  <c r="AH142" i="21"/>
  <c r="AC142" i="21"/>
  <c r="M140" i="21"/>
  <c r="N140" i="21" s="1"/>
  <c r="AI140" i="21"/>
  <c r="AH140" i="21"/>
  <c r="AC140" i="21"/>
  <c r="N136" i="21"/>
  <c r="M138" i="21"/>
  <c r="N138" i="21" s="1"/>
  <c r="AI138" i="21"/>
  <c r="AH138" i="21"/>
  <c r="AC138" i="21"/>
  <c r="AI136" i="21"/>
  <c r="AH136" i="21"/>
  <c r="AC136" i="21"/>
  <c r="M134" i="21"/>
  <c r="N134" i="21" s="1"/>
  <c r="AI134" i="21"/>
  <c r="AH134" i="21"/>
  <c r="AC134" i="21"/>
  <c r="M132" i="21"/>
  <c r="N132" i="21" s="1"/>
  <c r="AI132" i="21"/>
  <c r="AH132" i="21"/>
  <c r="AC132" i="21"/>
  <c r="AH130" i="21"/>
  <c r="AC130" i="21"/>
  <c r="AI130" i="21"/>
  <c r="AH124" i="21"/>
  <c r="AI124" i="21"/>
  <c r="N126" i="21"/>
  <c r="M128" i="21"/>
  <c r="N128" i="21" s="1"/>
  <c r="AI128" i="21"/>
  <c r="AH128" i="21"/>
  <c r="AC128" i="21"/>
  <c r="AD124" i="21"/>
  <c r="AK124" i="21" s="1"/>
  <c r="AJ124" i="21"/>
  <c r="AI120" i="21"/>
  <c r="AI126" i="21"/>
  <c r="AH126" i="21"/>
  <c r="AC126" i="21"/>
  <c r="AH120" i="21"/>
  <c r="AC120" i="21"/>
  <c r="AD120" i="21" s="1"/>
  <c r="AK120" i="21" s="1"/>
  <c r="M122" i="21"/>
  <c r="N122" i="21" s="1"/>
  <c r="AI122" i="21"/>
  <c r="AH122" i="21"/>
  <c r="AC122" i="21"/>
  <c r="M118" i="21"/>
  <c r="N118" i="21" s="1"/>
  <c r="AI118" i="21"/>
  <c r="AH118" i="21"/>
  <c r="AC118" i="21"/>
  <c r="M114" i="21"/>
  <c r="N114" i="21" s="1"/>
  <c r="AI110" i="21"/>
  <c r="AI116" i="21"/>
  <c r="AH116" i="21"/>
  <c r="AC116" i="21"/>
  <c r="AC110" i="21"/>
  <c r="AJ110" i="21" s="1"/>
  <c r="AI114" i="21"/>
  <c r="AH114" i="21"/>
  <c r="AC114" i="21"/>
  <c r="AH104" i="21"/>
  <c r="AI112" i="21"/>
  <c r="AH112" i="21"/>
  <c r="AC112" i="21"/>
  <c r="AD110" i="21"/>
  <c r="AK110" i="21" s="1"/>
  <c r="AI104" i="21"/>
  <c r="M108" i="21"/>
  <c r="N108" i="21" s="1"/>
  <c r="AI108" i="21"/>
  <c r="AH108" i="21"/>
  <c r="AC108" i="21"/>
  <c r="M106" i="21"/>
  <c r="N106" i="21" s="1"/>
  <c r="AI106" i="21"/>
  <c r="AH106" i="21"/>
  <c r="AC106" i="21"/>
  <c r="AD104" i="21"/>
  <c r="AK104" i="21" s="1"/>
  <c r="AJ104" i="21"/>
  <c r="AH102" i="21"/>
  <c r="AC102" i="21"/>
  <c r="AI102" i="21"/>
  <c r="K96" i="21"/>
  <c r="L96" i="21" s="1"/>
  <c r="M96" i="21" s="1"/>
  <c r="N96" i="21" s="1"/>
  <c r="AB100" i="21"/>
  <c r="K100" i="21"/>
  <c r="L100" i="21" s="1"/>
  <c r="AB98" i="21"/>
  <c r="K98" i="21"/>
  <c r="L98" i="21" s="1"/>
  <c r="AB96" i="21"/>
  <c r="AH96" i="21" s="1"/>
  <c r="AB94" i="21"/>
  <c r="K94" i="21"/>
  <c r="L94" i="21" s="1"/>
  <c r="AB92" i="21"/>
  <c r="K92" i="21"/>
  <c r="L92" i="21" s="1"/>
  <c r="AB90" i="21"/>
  <c r="AH90" i="21" s="1"/>
  <c r="K90" i="21"/>
  <c r="L90" i="21" s="1"/>
  <c r="M90" i="21" s="1"/>
  <c r="N90" i="21" s="1"/>
  <c r="K88" i="21"/>
  <c r="L88" i="21" s="1"/>
  <c r="M88" i="21" s="1"/>
  <c r="N88" i="21" s="1"/>
  <c r="AB88" i="21"/>
  <c r="K82" i="21"/>
  <c r="L82" i="21" s="1"/>
  <c r="M82" i="21" s="1"/>
  <c r="N82" i="21" s="1"/>
  <c r="AB86" i="21"/>
  <c r="K86" i="21"/>
  <c r="L86" i="21" s="1"/>
  <c r="AB84" i="21"/>
  <c r="K84" i="21"/>
  <c r="L84" i="21" s="1"/>
  <c r="AB82" i="21"/>
  <c r="AB80" i="21"/>
  <c r="K80" i="21"/>
  <c r="L80" i="21" s="1"/>
  <c r="AB78" i="21"/>
  <c r="AH78" i="21" s="1"/>
  <c r="K78" i="21"/>
  <c r="L78" i="21" s="1"/>
  <c r="AB76" i="21"/>
  <c r="K74" i="21"/>
  <c r="L74" i="21" s="1"/>
  <c r="M74" i="21" s="1"/>
  <c r="N74" i="21" s="1"/>
  <c r="K76" i="21"/>
  <c r="L76" i="21" s="1"/>
  <c r="AB74" i="21"/>
  <c r="AH74" i="21" s="1"/>
  <c r="AB72" i="21"/>
  <c r="K72" i="21"/>
  <c r="L72" i="21" s="1"/>
  <c r="AB70" i="21"/>
  <c r="K70" i="21"/>
  <c r="L70" i="21" s="1"/>
  <c r="K68" i="21"/>
  <c r="L68" i="21" s="1"/>
  <c r="M68" i="21" s="1"/>
  <c r="N68" i="21" s="1"/>
  <c r="Z68" i="21"/>
  <c r="AB68" i="21" s="1"/>
  <c r="K64" i="21"/>
  <c r="L64" i="21" s="1"/>
  <c r="M64" i="21" s="1"/>
  <c r="N64" i="21" s="1"/>
  <c r="AB66" i="21"/>
  <c r="K66" i="21"/>
  <c r="L66" i="21" s="1"/>
  <c r="AB64" i="21"/>
  <c r="AH64" i="21" s="1"/>
  <c r="AB62" i="21"/>
  <c r="K62" i="21"/>
  <c r="L62" i="21" s="1"/>
  <c r="K56" i="21"/>
  <c r="L56" i="21" s="1"/>
  <c r="M56" i="21" s="1"/>
  <c r="N56" i="21" s="1"/>
  <c r="AB60" i="21"/>
  <c r="K60" i="21"/>
  <c r="L60" i="21" s="1"/>
  <c r="AB58" i="21"/>
  <c r="K58" i="21"/>
  <c r="L58" i="21" s="1"/>
  <c r="AB56" i="21"/>
  <c r="AB54" i="21"/>
  <c r="K54" i="21"/>
  <c r="L54" i="21" s="1"/>
  <c r="AB52" i="21"/>
  <c r="AH52" i="21" s="1"/>
  <c r="K52" i="21"/>
  <c r="L52" i="21" s="1"/>
  <c r="M52" i="21" s="1"/>
  <c r="N52" i="21" s="1"/>
  <c r="AB50" i="21"/>
  <c r="K50" i="21"/>
  <c r="L50" i="21" s="1"/>
  <c r="K48" i="21"/>
  <c r="L48" i="21" s="1"/>
  <c r="M48" i="21" s="1"/>
  <c r="N48" i="21" s="1"/>
  <c r="AB48" i="21"/>
  <c r="AC48" i="21" s="1"/>
  <c r="K46" i="21"/>
  <c r="L46" i="21" s="1"/>
  <c r="M46" i="21" s="1"/>
  <c r="N46" i="21" s="1"/>
  <c r="AB46" i="21"/>
  <c r="AB44" i="21"/>
  <c r="K42" i="21"/>
  <c r="L42" i="21" s="1"/>
  <c r="M42" i="21" s="1"/>
  <c r="N42" i="21" s="1"/>
  <c r="K44" i="21"/>
  <c r="L44" i="21" s="1"/>
  <c r="AB42" i="21"/>
  <c r="AB40" i="21"/>
  <c r="K40" i="21"/>
  <c r="L40" i="21" s="1"/>
  <c r="AB38" i="21"/>
  <c r="K38" i="21"/>
  <c r="L38" i="21" s="1"/>
  <c r="K36" i="21"/>
  <c r="L36" i="21" s="1"/>
  <c r="M36" i="21" s="1"/>
  <c r="N36" i="21" s="1"/>
  <c r="Z36" i="21"/>
  <c r="AB36" i="21" s="1"/>
  <c r="AD164" i="21" l="1"/>
  <c r="AK164" i="21" s="1"/>
  <c r="AE164" i="21"/>
  <c r="AL164" i="21" s="1"/>
  <c r="AJ164" i="21"/>
  <c r="AE162" i="21"/>
  <c r="AL162" i="21" s="1"/>
  <c r="AD160" i="21"/>
  <c r="AK160" i="21" s="1"/>
  <c r="AJ160" i="21"/>
  <c r="AD158" i="21"/>
  <c r="AK158" i="21" s="1"/>
  <c r="AJ158" i="21"/>
  <c r="AD156" i="21"/>
  <c r="AK156" i="21" s="1"/>
  <c r="AJ156" i="21"/>
  <c r="AD154" i="21"/>
  <c r="AK154" i="21" s="1"/>
  <c r="AJ154" i="21"/>
  <c r="AE150" i="21"/>
  <c r="AL150" i="21" s="1"/>
  <c r="AD152" i="21"/>
  <c r="AK152" i="21" s="1"/>
  <c r="AJ152" i="21"/>
  <c r="AD148" i="21"/>
  <c r="AK148" i="21" s="1"/>
  <c r="AJ148" i="21"/>
  <c r="AD146" i="21"/>
  <c r="AK146" i="21" s="1"/>
  <c r="AJ146" i="21"/>
  <c r="AD144" i="21"/>
  <c r="AK144" i="21" s="1"/>
  <c r="AJ144" i="21"/>
  <c r="AD142" i="21"/>
  <c r="AK142" i="21" s="1"/>
  <c r="AJ142" i="21"/>
  <c r="AD140" i="21"/>
  <c r="AK140" i="21" s="1"/>
  <c r="AJ140" i="21"/>
  <c r="AD138" i="21"/>
  <c r="AK138" i="21" s="1"/>
  <c r="AJ138" i="21"/>
  <c r="AD136" i="21"/>
  <c r="AK136" i="21" s="1"/>
  <c r="AJ136" i="21"/>
  <c r="AD134" i="21"/>
  <c r="AK134" i="21" s="1"/>
  <c r="AJ134" i="21"/>
  <c r="AD132" i="21"/>
  <c r="AK132" i="21" s="1"/>
  <c r="AJ132" i="21"/>
  <c r="AE124" i="21"/>
  <c r="AL124" i="21" s="1"/>
  <c r="AJ130" i="21"/>
  <c r="AD130" i="21"/>
  <c r="AK130" i="21" s="1"/>
  <c r="AD128" i="21"/>
  <c r="AK128" i="21" s="1"/>
  <c r="AJ128" i="21"/>
  <c r="AJ120" i="21"/>
  <c r="AD126" i="21"/>
  <c r="AK126" i="21" s="1"/>
  <c r="AJ126" i="21"/>
  <c r="AD122" i="21"/>
  <c r="AK122" i="21" s="1"/>
  <c r="AJ122" i="21"/>
  <c r="AE120" i="21"/>
  <c r="AL120" i="21" s="1"/>
  <c r="AD118" i="21"/>
  <c r="AK118" i="21" s="1"/>
  <c r="AJ118" i="21"/>
  <c r="AD116" i="21"/>
  <c r="AK116" i="21" s="1"/>
  <c r="AJ116" i="21"/>
  <c r="AD114" i="21"/>
  <c r="AK114" i="21" s="1"/>
  <c r="AJ114" i="21"/>
  <c r="AD112" i="21"/>
  <c r="AK112" i="21" s="1"/>
  <c r="AJ112" i="21"/>
  <c r="AE110" i="21"/>
  <c r="AL110" i="21" s="1"/>
  <c r="AD108" i="21"/>
  <c r="AK108" i="21" s="1"/>
  <c r="AJ108" i="21"/>
  <c r="AE104" i="21"/>
  <c r="AL104" i="21" s="1"/>
  <c r="AD106" i="21"/>
  <c r="AK106" i="21" s="1"/>
  <c r="AJ106" i="21"/>
  <c r="AI96" i="21"/>
  <c r="AD102" i="21"/>
  <c r="AK102" i="21" s="1"/>
  <c r="AJ102" i="21"/>
  <c r="M100" i="21"/>
  <c r="N100" i="21" s="1"/>
  <c r="AI100" i="21"/>
  <c r="AH100" i="21"/>
  <c r="AC100" i="21"/>
  <c r="AC90" i="21"/>
  <c r="AD90" i="21" s="1"/>
  <c r="AK90" i="21" s="1"/>
  <c r="AC96" i="21"/>
  <c r="AJ96" i="21" s="1"/>
  <c r="M98" i="21"/>
  <c r="N98" i="21" s="1"/>
  <c r="AI98" i="21"/>
  <c r="AH98" i="21"/>
  <c r="AC98" i="21"/>
  <c r="M94" i="21"/>
  <c r="N94" i="21" s="1"/>
  <c r="AI90" i="21"/>
  <c r="AI94" i="21"/>
  <c r="AH94" i="21"/>
  <c r="AC94" i="21"/>
  <c r="M92" i="21"/>
  <c r="N92" i="21" s="1"/>
  <c r="AI92" i="21"/>
  <c r="AH92" i="21"/>
  <c r="AC92" i="21"/>
  <c r="AI88" i="21"/>
  <c r="AH88" i="21"/>
  <c r="AC88" i="21"/>
  <c r="M86" i="21"/>
  <c r="N86" i="21" s="1"/>
  <c r="AI86" i="21"/>
  <c r="AH86" i="21"/>
  <c r="AC86" i="21"/>
  <c r="M84" i="21"/>
  <c r="N84" i="21" s="1"/>
  <c r="AI84" i="21"/>
  <c r="AH84" i="21"/>
  <c r="AC84" i="21"/>
  <c r="AI82" i="21"/>
  <c r="AH82" i="21"/>
  <c r="AC82" i="21"/>
  <c r="M80" i="21"/>
  <c r="N80" i="21" s="1"/>
  <c r="AI80" i="21"/>
  <c r="AH80" i="21"/>
  <c r="AC80" i="21"/>
  <c r="AC78" i="21"/>
  <c r="AD78" i="21" s="1"/>
  <c r="M78" i="21"/>
  <c r="N78" i="21" s="1"/>
  <c r="AI78" i="21"/>
  <c r="AC74" i="21"/>
  <c r="AD74" i="21" s="1"/>
  <c r="AK74" i="21" s="1"/>
  <c r="AI74" i="21"/>
  <c r="M76" i="21"/>
  <c r="N76" i="21" s="1"/>
  <c r="AI76" i="21"/>
  <c r="AH76" i="21"/>
  <c r="AC76" i="21"/>
  <c r="AI64" i="21"/>
  <c r="M72" i="21"/>
  <c r="N72" i="21" s="1"/>
  <c r="AI72" i="21"/>
  <c r="AH72" i="21"/>
  <c r="AC72" i="21"/>
  <c r="M70" i="21"/>
  <c r="N70" i="21" s="1"/>
  <c r="AI70" i="21"/>
  <c r="AH70" i="21"/>
  <c r="AC70" i="21"/>
  <c r="AH68" i="21"/>
  <c r="AC68" i="21"/>
  <c r="AI68" i="21"/>
  <c r="AC64" i="21"/>
  <c r="AD64" i="21" s="1"/>
  <c r="AK64" i="21" s="1"/>
  <c r="M66" i="21"/>
  <c r="N66" i="21" s="1"/>
  <c r="AI66" i="21"/>
  <c r="AH66" i="21"/>
  <c r="AC66" i="21"/>
  <c r="M62" i="21"/>
  <c r="N62" i="21" s="1"/>
  <c r="AI62" i="21"/>
  <c r="AH62" i="21"/>
  <c r="AC62" i="21"/>
  <c r="M60" i="21"/>
  <c r="N60" i="21" s="1"/>
  <c r="AI60" i="21"/>
  <c r="AH60" i="21"/>
  <c r="AC60" i="21"/>
  <c r="M58" i="21"/>
  <c r="N58" i="21" s="1"/>
  <c r="AI58" i="21"/>
  <c r="AH58" i="21"/>
  <c r="AC58" i="21"/>
  <c r="AI52" i="21"/>
  <c r="AC52" i="21"/>
  <c r="AJ52" i="21" s="1"/>
  <c r="AI56" i="21"/>
  <c r="AH56" i="21"/>
  <c r="AC56" i="21"/>
  <c r="M54" i="21"/>
  <c r="N54" i="21" s="1"/>
  <c r="AI54" i="21"/>
  <c r="AH54" i="21"/>
  <c r="AC54" i="21"/>
  <c r="AI42" i="21"/>
  <c r="AI48" i="21"/>
  <c r="AH48" i="21"/>
  <c r="M50" i="21"/>
  <c r="N50" i="21" s="1"/>
  <c r="AI50" i="21"/>
  <c r="AH50" i="21"/>
  <c r="AC50" i="21"/>
  <c r="AD48" i="21"/>
  <c r="AK48" i="21" s="1"/>
  <c r="AJ48" i="21"/>
  <c r="AI46" i="21"/>
  <c r="AH46" i="21"/>
  <c r="AC46" i="21"/>
  <c r="AC42" i="21"/>
  <c r="AD42" i="21" s="1"/>
  <c r="AK42" i="21" s="1"/>
  <c r="AH42" i="21"/>
  <c r="M44" i="21"/>
  <c r="N44" i="21" s="1"/>
  <c r="AI44" i="21"/>
  <c r="AH44" i="21"/>
  <c r="AC44" i="21"/>
  <c r="M40" i="21"/>
  <c r="N40" i="21" s="1"/>
  <c r="AI40" i="21"/>
  <c r="AH40" i="21"/>
  <c r="AC40" i="21"/>
  <c r="M38" i="21"/>
  <c r="N38" i="21" s="1"/>
  <c r="AI38" i="21"/>
  <c r="AH38" i="21"/>
  <c r="AC38" i="21"/>
  <c r="AH36" i="21"/>
  <c r="AC36" i="21"/>
  <c r="AI36" i="21"/>
  <c r="AE158" i="21" l="1"/>
  <c r="AL158" i="21" s="1"/>
  <c r="AE160" i="21"/>
  <c r="AL160" i="21" s="1"/>
  <c r="AE156" i="21"/>
  <c r="AL156" i="21" s="1"/>
  <c r="AE154" i="21"/>
  <c r="AL154" i="21" s="1"/>
  <c r="AE152" i="21"/>
  <c r="AL152" i="21" s="1"/>
  <c r="AE148" i="21"/>
  <c r="AL148" i="21" s="1"/>
  <c r="AE144" i="21"/>
  <c r="AL144" i="21" s="1"/>
  <c r="AE146" i="21"/>
  <c r="AL146" i="21" s="1"/>
  <c r="AE142" i="21"/>
  <c r="AL142" i="21" s="1"/>
  <c r="AE140" i="21"/>
  <c r="AL140" i="21" s="1"/>
  <c r="AE138" i="21"/>
  <c r="AL138" i="21" s="1"/>
  <c r="AE136" i="21"/>
  <c r="AL136" i="21" s="1"/>
  <c r="AE134" i="21"/>
  <c r="AL134" i="21" s="1"/>
  <c r="AE132" i="21"/>
  <c r="AL132" i="21" s="1"/>
  <c r="AE126" i="21"/>
  <c r="AL126" i="21" s="1"/>
  <c r="AE128" i="21"/>
  <c r="AL128" i="21" s="1"/>
  <c r="AE130" i="21"/>
  <c r="AL130" i="21" s="1"/>
  <c r="AE118" i="21"/>
  <c r="AL118" i="21" s="1"/>
  <c r="AE122" i="21"/>
  <c r="AL122" i="21" s="1"/>
  <c r="AE114" i="21"/>
  <c r="AL114" i="21" s="1"/>
  <c r="AE116" i="21"/>
  <c r="AL116" i="21" s="1"/>
  <c r="AE106" i="21"/>
  <c r="AL106" i="21" s="1"/>
  <c r="AE108" i="21"/>
  <c r="AL108" i="21" s="1"/>
  <c r="AE112" i="21"/>
  <c r="AL112" i="21" s="1"/>
  <c r="AJ90" i="21"/>
  <c r="AE102" i="21"/>
  <c r="AL102" i="21" s="1"/>
  <c r="AD96" i="21"/>
  <c r="AK96" i="21" s="1"/>
  <c r="AD100" i="21"/>
  <c r="AK100" i="21" s="1"/>
  <c r="AJ100" i="21"/>
  <c r="AD98" i="21"/>
  <c r="AK98" i="21" s="1"/>
  <c r="AJ98" i="21"/>
  <c r="AE90" i="21"/>
  <c r="AL90" i="21" s="1"/>
  <c r="AD94" i="21"/>
  <c r="AK94" i="21" s="1"/>
  <c r="AJ94" i="21"/>
  <c r="AD92" i="21"/>
  <c r="AK92" i="21" s="1"/>
  <c r="AJ92" i="21"/>
  <c r="AD88" i="21"/>
  <c r="AK88" i="21" s="1"/>
  <c r="AJ88" i="21"/>
  <c r="AD86" i="21"/>
  <c r="AK86" i="21" s="1"/>
  <c r="AJ86" i="21"/>
  <c r="AD84" i="21"/>
  <c r="AK84" i="21" s="1"/>
  <c r="AJ84" i="21"/>
  <c r="AD82" i="21"/>
  <c r="AK82" i="21" s="1"/>
  <c r="AJ82" i="21"/>
  <c r="AJ74" i="21"/>
  <c r="AE78" i="21"/>
  <c r="AL78" i="21" s="1"/>
  <c r="AD80" i="21"/>
  <c r="AK80" i="21" s="1"/>
  <c r="AJ80" i="21"/>
  <c r="AJ78" i="21"/>
  <c r="AK78" i="21"/>
  <c r="AE74" i="21"/>
  <c r="AL74" i="21" s="1"/>
  <c r="AD76" i="21"/>
  <c r="AK76" i="21" s="1"/>
  <c r="AJ76" i="21"/>
  <c r="AD52" i="21"/>
  <c r="AK52" i="21" s="1"/>
  <c r="AD72" i="21"/>
  <c r="AK72" i="21" s="1"/>
  <c r="AJ72" i="21"/>
  <c r="AD70" i="21"/>
  <c r="AK70" i="21" s="1"/>
  <c r="AJ70" i="21"/>
  <c r="AJ64" i="21"/>
  <c r="AD68" i="21"/>
  <c r="AK68" i="21" s="1"/>
  <c r="AJ68" i="21"/>
  <c r="AE64" i="21"/>
  <c r="AL64" i="21" s="1"/>
  <c r="AD66" i="21"/>
  <c r="AK66" i="21" s="1"/>
  <c r="AJ66" i="21"/>
  <c r="AD62" i="21"/>
  <c r="AK62" i="21" s="1"/>
  <c r="AJ62" i="21"/>
  <c r="AD60" i="21"/>
  <c r="AK60" i="21" s="1"/>
  <c r="AJ60" i="21"/>
  <c r="AD58" i="21"/>
  <c r="AK58" i="21" s="1"/>
  <c r="AJ58" i="21"/>
  <c r="AD56" i="21"/>
  <c r="AK56" i="21" s="1"/>
  <c r="AJ56" i="21"/>
  <c r="AD54" i="21"/>
  <c r="AK54" i="21" s="1"/>
  <c r="AJ54" i="21"/>
  <c r="AD50" i="21"/>
  <c r="AK50" i="21" s="1"/>
  <c r="AJ50" i="21"/>
  <c r="AE48" i="21"/>
  <c r="AL48" i="21" s="1"/>
  <c r="AJ42" i="21"/>
  <c r="AD46" i="21"/>
  <c r="AK46" i="21" s="1"/>
  <c r="AJ46" i="21"/>
  <c r="AD44" i="21"/>
  <c r="AK44" i="21" s="1"/>
  <c r="AJ44" i="21"/>
  <c r="AE42" i="21"/>
  <c r="AL42" i="21" s="1"/>
  <c r="AD40" i="21"/>
  <c r="AK40" i="21" s="1"/>
  <c r="AJ40" i="21"/>
  <c r="AD38" i="21"/>
  <c r="AK38" i="21" s="1"/>
  <c r="AJ38" i="21"/>
  <c r="AD36" i="21"/>
  <c r="AK36" i="21" s="1"/>
  <c r="AJ36" i="21"/>
  <c r="AE98" i="21" l="1"/>
  <c r="AL98" i="21" s="1"/>
  <c r="AE96" i="21"/>
  <c r="AL96" i="21" s="1"/>
  <c r="AE100" i="21"/>
  <c r="AL100" i="21" s="1"/>
  <c r="AE92" i="21"/>
  <c r="AL92" i="21" s="1"/>
  <c r="AE94" i="21"/>
  <c r="AL94" i="21" s="1"/>
  <c r="AE88" i="21"/>
  <c r="AL88" i="21" s="1"/>
  <c r="AE86" i="21"/>
  <c r="AL86" i="21" s="1"/>
  <c r="AE84" i="21"/>
  <c r="AL84" i="21" s="1"/>
  <c r="AE80" i="21"/>
  <c r="AL80" i="21" s="1"/>
  <c r="AE82" i="21"/>
  <c r="AL82" i="21" s="1"/>
  <c r="AE72" i="21"/>
  <c r="AL72" i="21" s="1"/>
  <c r="AE76" i="21"/>
  <c r="AL76" i="21" s="1"/>
  <c r="AE52" i="21"/>
  <c r="AL52" i="21" s="1"/>
  <c r="AE68" i="21"/>
  <c r="AL68" i="21" s="1"/>
  <c r="AE70" i="21"/>
  <c r="AL70" i="21" s="1"/>
  <c r="AE66" i="21"/>
  <c r="AL66" i="21" s="1"/>
  <c r="AE60" i="21"/>
  <c r="AL60" i="21" s="1"/>
  <c r="AE62" i="21"/>
  <c r="AL62" i="21" s="1"/>
  <c r="AE54" i="21"/>
  <c r="AL54" i="21" s="1"/>
  <c r="AE58" i="21"/>
  <c r="AL58" i="21" s="1"/>
  <c r="AE56" i="21"/>
  <c r="AL56" i="21" s="1"/>
  <c r="AE46" i="21"/>
  <c r="AL46" i="21" s="1"/>
  <c r="AE50" i="21"/>
  <c r="AL50" i="21" s="1"/>
  <c r="AE44" i="21"/>
  <c r="AL44" i="21" s="1"/>
  <c r="AE40" i="21"/>
  <c r="AL40" i="21" s="1"/>
  <c r="AE38" i="21"/>
  <c r="AL38" i="21" s="1"/>
  <c r="AE36" i="21"/>
  <c r="AL36" i="21" s="1"/>
  <c r="K164" i="3" l="1"/>
  <c r="K162" i="3"/>
  <c r="Q162" i="3" s="1"/>
  <c r="L160" i="3"/>
  <c r="K160" i="3"/>
  <c r="Q160" i="3" s="1"/>
  <c r="K158" i="3"/>
  <c r="Q158" i="3" s="1"/>
  <c r="L156" i="3"/>
  <c r="K156" i="3"/>
  <c r="Q156" i="3" s="1"/>
  <c r="K154" i="3"/>
  <c r="Q154" i="3" s="1"/>
  <c r="L152" i="3"/>
  <c r="K152" i="3"/>
  <c r="Q152" i="3" s="1"/>
  <c r="K150" i="3"/>
  <c r="Q150" i="3" s="1"/>
  <c r="L148" i="3"/>
  <c r="K148" i="3"/>
  <c r="Q148" i="3" s="1"/>
  <c r="K146" i="3"/>
  <c r="Q146" i="3" s="1"/>
  <c r="L142" i="3"/>
  <c r="K142" i="3"/>
  <c r="K144" i="3"/>
  <c r="Q144" i="3" s="1"/>
  <c r="L140" i="3"/>
  <c r="K140" i="3"/>
  <c r="K138" i="3"/>
  <c r="L136" i="3"/>
  <c r="K136" i="3"/>
  <c r="K134" i="3"/>
  <c r="L132" i="3"/>
  <c r="K132" i="3"/>
  <c r="K130" i="3"/>
  <c r="K128" i="3"/>
  <c r="K126" i="3"/>
  <c r="K124" i="3"/>
  <c r="K122" i="3"/>
  <c r="K120" i="3"/>
  <c r="K118" i="3"/>
  <c r="K116" i="3"/>
  <c r="K114" i="3"/>
  <c r="K112" i="3"/>
  <c r="K110" i="3"/>
  <c r="K108" i="3"/>
  <c r="K106" i="3"/>
  <c r="Q106" i="3" s="1"/>
  <c r="K104" i="3"/>
  <c r="Q104" i="3" s="1"/>
  <c r="K102" i="3"/>
  <c r="Q102" i="3" s="1"/>
  <c r="K100" i="3"/>
  <c r="Q100" i="3" s="1"/>
  <c r="K98" i="3"/>
  <c r="Q98" i="3" s="1"/>
  <c r="K96" i="3"/>
  <c r="Q96" i="3" s="1"/>
  <c r="K94" i="3"/>
  <c r="Q94" i="3" s="1"/>
  <c r="K92" i="3"/>
  <c r="Q92" i="3" s="1"/>
  <c r="K90" i="3"/>
  <c r="Q90" i="3" s="1"/>
  <c r="K88" i="3"/>
  <c r="Q88" i="3" s="1"/>
  <c r="K86" i="3"/>
  <c r="Q86" i="3" s="1"/>
  <c r="K84" i="3"/>
  <c r="Q84" i="3" s="1"/>
  <c r="K82" i="3"/>
  <c r="Q82" i="3" s="1"/>
  <c r="K80" i="3"/>
  <c r="Q80" i="3" s="1"/>
  <c r="K78" i="3"/>
  <c r="Q78" i="3" s="1"/>
  <c r="K76" i="3"/>
  <c r="Q76" i="3" s="1"/>
  <c r="K74" i="3"/>
  <c r="Q74" i="3" s="1"/>
  <c r="K72" i="3"/>
  <c r="Q72" i="3" s="1"/>
  <c r="K70" i="3"/>
  <c r="Q70" i="3" s="1"/>
  <c r="K68" i="3"/>
  <c r="Q68" i="3" s="1"/>
  <c r="K66" i="3"/>
  <c r="Q66" i="3" s="1"/>
  <c r="K64" i="3"/>
  <c r="Q64" i="3" s="1"/>
  <c r="K62" i="3"/>
  <c r="Q62" i="3" s="1"/>
  <c r="K60" i="3"/>
  <c r="Q60" i="3" s="1"/>
  <c r="K58" i="3"/>
  <c r="Q58" i="3" s="1"/>
  <c r="K56" i="3"/>
  <c r="Q56" i="3" s="1"/>
  <c r="K54" i="3"/>
  <c r="Q54" i="3" s="1"/>
  <c r="K52" i="3"/>
  <c r="Q52" i="3" s="1"/>
  <c r="K50" i="3"/>
  <c r="Q50" i="3" s="1"/>
  <c r="K48" i="3"/>
  <c r="Q48" i="3" s="1"/>
  <c r="K46" i="3"/>
  <c r="Q46" i="3" s="1"/>
  <c r="K44" i="3"/>
  <c r="Q44" i="3" s="1"/>
  <c r="K42" i="3"/>
  <c r="Q42" i="3" s="1"/>
  <c r="K40" i="3"/>
  <c r="Q40" i="3" s="1"/>
  <c r="K38" i="3"/>
  <c r="Q38" i="3" s="1"/>
  <c r="K36" i="3"/>
  <c r="L36" i="3" s="1"/>
  <c r="AJ29" i="22"/>
  <c r="AJ27" i="22"/>
  <c r="AJ25" i="22"/>
  <c r="AJ23" i="22"/>
  <c r="AJ21" i="22"/>
  <c r="AJ14" i="22"/>
  <c r="AJ12" i="22"/>
  <c r="AJ10" i="22"/>
  <c r="AJ8" i="22"/>
  <c r="R29" i="6"/>
  <c r="R27" i="6"/>
  <c r="R25" i="6"/>
  <c r="R23" i="6"/>
  <c r="R21" i="6"/>
  <c r="R14" i="6"/>
  <c r="R12" i="6"/>
  <c r="R10" i="6"/>
  <c r="R8" i="6"/>
  <c r="R6" i="6"/>
  <c r="Q164" i="3" l="1"/>
  <c r="L164" i="3"/>
  <c r="M164" i="3" s="1"/>
  <c r="N164" i="3" s="1"/>
  <c r="Q120" i="3"/>
  <c r="Q114" i="3"/>
  <c r="R113" i="3"/>
  <c r="Q122" i="3"/>
  <c r="Q130" i="3"/>
  <c r="Q134" i="3"/>
  <c r="Q138" i="3"/>
  <c r="R137" i="3"/>
  <c r="R59" i="3"/>
  <c r="R93" i="3"/>
  <c r="Q112" i="3"/>
  <c r="Q128" i="3"/>
  <c r="Q108" i="3"/>
  <c r="Q116" i="3"/>
  <c r="Q124" i="3"/>
  <c r="L130" i="3"/>
  <c r="M130" i="3" s="1"/>
  <c r="L134" i="3"/>
  <c r="L138" i="3"/>
  <c r="L144" i="3"/>
  <c r="L146" i="3"/>
  <c r="M146" i="3" s="1"/>
  <c r="N146" i="3" s="1"/>
  <c r="L150" i="3"/>
  <c r="L154" i="3"/>
  <c r="L158" i="3"/>
  <c r="L162" i="3"/>
  <c r="M162" i="3" s="1"/>
  <c r="N162" i="3" s="1"/>
  <c r="R61" i="3"/>
  <c r="R95" i="3"/>
  <c r="Q110" i="3"/>
  <c r="Q118" i="3"/>
  <c r="Q126" i="3"/>
  <c r="Q132" i="3"/>
  <c r="Q136" i="3"/>
  <c r="Q140" i="3"/>
  <c r="Q142" i="3"/>
  <c r="R39" i="3"/>
  <c r="M160" i="3"/>
  <c r="N160" i="3" s="1"/>
  <c r="M158" i="3"/>
  <c r="N158" i="3" s="1"/>
  <c r="M156" i="3"/>
  <c r="N156" i="3" s="1"/>
  <c r="M154" i="3"/>
  <c r="N154" i="3" s="1"/>
  <c r="M152" i="3"/>
  <c r="N152" i="3" s="1"/>
  <c r="M150" i="3"/>
  <c r="N150" i="3" s="1"/>
  <c r="M148" i="3"/>
  <c r="N148" i="3" s="1"/>
  <c r="M142" i="3"/>
  <c r="N142" i="3" s="1"/>
  <c r="M144" i="3"/>
  <c r="N144" i="3" s="1"/>
  <c r="M140" i="3"/>
  <c r="N140" i="3" s="1"/>
  <c r="M138" i="3"/>
  <c r="N138" i="3" s="1"/>
  <c r="M136" i="3"/>
  <c r="N136" i="3" s="1"/>
  <c r="M134" i="3"/>
  <c r="N134" i="3" s="1"/>
  <c r="M132" i="3"/>
  <c r="N132" i="3" s="1"/>
  <c r="L40" i="3"/>
  <c r="M40" i="3" s="1"/>
  <c r="N40" i="3" s="1"/>
  <c r="L44" i="3"/>
  <c r="M44" i="3" s="1"/>
  <c r="N44" i="3" s="1"/>
  <c r="L38" i="3"/>
  <c r="M38" i="3" s="1"/>
  <c r="N38" i="3" s="1"/>
  <c r="L42" i="3"/>
  <c r="M42" i="3" s="1"/>
  <c r="L50" i="3"/>
  <c r="M50" i="3" s="1"/>
  <c r="L54" i="3"/>
  <c r="M54" i="3" s="1"/>
  <c r="N54" i="3" s="1"/>
  <c r="L58" i="3"/>
  <c r="M58" i="3" s="1"/>
  <c r="L62" i="3"/>
  <c r="M62" i="3" s="1"/>
  <c r="N62" i="3" s="1"/>
  <c r="L66" i="3"/>
  <c r="M66" i="3" s="1"/>
  <c r="L70" i="3"/>
  <c r="L74" i="3"/>
  <c r="M74" i="3" s="1"/>
  <c r="L78" i="3"/>
  <c r="M78" i="3" s="1"/>
  <c r="N78" i="3" s="1"/>
  <c r="L82" i="3"/>
  <c r="M82" i="3" s="1"/>
  <c r="N82" i="3" s="1"/>
  <c r="L86" i="3"/>
  <c r="M86" i="3" s="1"/>
  <c r="N86" i="3" s="1"/>
  <c r="L90" i="3"/>
  <c r="M90" i="3" s="1"/>
  <c r="N90" i="3" s="1"/>
  <c r="L94" i="3"/>
  <c r="M94" i="3" s="1"/>
  <c r="N94" i="3" s="1"/>
  <c r="L98" i="3"/>
  <c r="M98" i="3" s="1"/>
  <c r="N98" i="3" s="1"/>
  <c r="L102" i="3"/>
  <c r="M102" i="3" s="1"/>
  <c r="N102" i="3" s="1"/>
  <c r="L106" i="3"/>
  <c r="M106" i="3" s="1"/>
  <c r="N106" i="3" s="1"/>
  <c r="L110" i="3"/>
  <c r="M110" i="3" s="1"/>
  <c r="N110" i="3" s="1"/>
  <c r="L114" i="3"/>
  <c r="M114" i="3" s="1"/>
  <c r="N114" i="3" s="1"/>
  <c r="L118" i="3"/>
  <c r="L122" i="3"/>
  <c r="M122" i="3" s="1"/>
  <c r="N122" i="3" s="1"/>
  <c r="L126" i="3"/>
  <c r="M126" i="3" s="1"/>
  <c r="N126" i="3" s="1"/>
  <c r="L48" i="3"/>
  <c r="M48" i="3" s="1"/>
  <c r="N48" i="3" s="1"/>
  <c r="L52" i="3"/>
  <c r="M52" i="3" s="1"/>
  <c r="N52" i="3" s="1"/>
  <c r="L56" i="3"/>
  <c r="M56" i="3" s="1"/>
  <c r="N56" i="3" s="1"/>
  <c r="L60" i="3"/>
  <c r="M60" i="3" s="1"/>
  <c r="N60" i="3" s="1"/>
  <c r="L64" i="3"/>
  <c r="M64" i="3" s="1"/>
  <c r="N64" i="3" s="1"/>
  <c r="L68" i="3"/>
  <c r="M68" i="3" s="1"/>
  <c r="N68" i="3" s="1"/>
  <c r="L72" i="3"/>
  <c r="M72" i="3" s="1"/>
  <c r="N72" i="3" s="1"/>
  <c r="L76" i="3"/>
  <c r="M76" i="3" s="1"/>
  <c r="N76" i="3" s="1"/>
  <c r="L80" i="3"/>
  <c r="M80" i="3" s="1"/>
  <c r="L84" i="3"/>
  <c r="M84" i="3" s="1"/>
  <c r="L88" i="3"/>
  <c r="M88" i="3" s="1"/>
  <c r="N88" i="3" s="1"/>
  <c r="L92" i="3"/>
  <c r="M92" i="3" s="1"/>
  <c r="L96" i="3"/>
  <c r="M96" i="3" s="1"/>
  <c r="N96" i="3" s="1"/>
  <c r="L100" i="3"/>
  <c r="M100" i="3" s="1"/>
  <c r="L104" i="3"/>
  <c r="M104" i="3" s="1"/>
  <c r="N104" i="3" s="1"/>
  <c r="L108" i="3"/>
  <c r="M108" i="3" s="1"/>
  <c r="N108" i="3" s="1"/>
  <c r="L112" i="3"/>
  <c r="M112" i="3" s="1"/>
  <c r="N112" i="3" s="1"/>
  <c r="L116" i="3"/>
  <c r="M116" i="3" s="1"/>
  <c r="N116" i="3" s="1"/>
  <c r="L120" i="3"/>
  <c r="M120" i="3" s="1"/>
  <c r="N120" i="3" s="1"/>
  <c r="L124" i="3"/>
  <c r="M124" i="3" s="1"/>
  <c r="N124" i="3" s="1"/>
  <c r="L128" i="3"/>
  <c r="M128" i="3" s="1"/>
  <c r="N128" i="3" s="1"/>
  <c r="M118" i="3"/>
  <c r="N118" i="3" s="1"/>
  <c r="M70" i="3"/>
  <c r="N70" i="3" s="1"/>
  <c r="L46" i="3"/>
  <c r="M36" i="3"/>
  <c r="N36" i="3" s="1"/>
  <c r="Q36" i="3"/>
  <c r="AE24" i="23"/>
  <c r="AD24" i="23"/>
  <c r="AC24" i="23"/>
  <c r="AB24" i="23"/>
  <c r="AA24" i="23"/>
  <c r="Z24" i="23"/>
  <c r="Y24" i="23"/>
  <c r="X24" i="23"/>
  <c r="AE23" i="23"/>
  <c r="AD23" i="23"/>
  <c r="AC23" i="23"/>
  <c r="AB23" i="23"/>
  <c r="AA23" i="23"/>
  <c r="Z23" i="23"/>
  <c r="Y23" i="23"/>
  <c r="X23" i="23"/>
  <c r="AE22" i="23"/>
  <c r="AD22" i="23"/>
  <c r="AC22" i="23"/>
  <c r="AB22" i="23"/>
  <c r="AA22" i="23"/>
  <c r="Z22" i="23"/>
  <c r="Y22" i="23"/>
  <c r="X22" i="23"/>
  <c r="AE21" i="23"/>
  <c r="AD21" i="23"/>
  <c r="AC21" i="23"/>
  <c r="AB21" i="23"/>
  <c r="AA21" i="23"/>
  <c r="Z21" i="23"/>
  <c r="Y21" i="23"/>
  <c r="X21" i="23"/>
  <c r="AE20" i="23"/>
  <c r="AD20" i="23"/>
  <c r="AC20" i="23"/>
  <c r="AB20" i="23"/>
  <c r="AA20" i="23"/>
  <c r="Z20" i="23"/>
  <c r="Y20" i="23"/>
  <c r="X20" i="23"/>
  <c r="AE19" i="23"/>
  <c r="AD19" i="23"/>
  <c r="AC19" i="23"/>
  <c r="AB19" i="23"/>
  <c r="AA19" i="23"/>
  <c r="Z19" i="23"/>
  <c r="Y19" i="23"/>
  <c r="X19" i="23"/>
  <c r="AE13" i="23"/>
  <c r="AE12" i="23"/>
  <c r="AE11" i="23"/>
  <c r="AE10" i="23"/>
  <c r="AE9" i="23"/>
  <c r="AE8" i="23"/>
  <c r="AD13" i="23"/>
  <c r="AD12" i="23"/>
  <c r="AD11" i="23"/>
  <c r="AD10" i="23"/>
  <c r="AD9" i="23"/>
  <c r="AD8" i="23"/>
  <c r="AC13" i="23"/>
  <c r="AC12" i="23"/>
  <c r="AC11" i="23"/>
  <c r="AC10" i="23"/>
  <c r="AC9" i="23"/>
  <c r="AC8" i="23"/>
  <c r="AB13" i="23"/>
  <c r="AB12" i="23"/>
  <c r="AB11" i="23"/>
  <c r="AB10" i="23"/>
  <c r="AB9" i="23"/>
  <c r="AB8" i="23"/>
  <c r="AA13" i="23"/>
  <c r="AA12" i="23"/>
  <c r="AA11" i="23"/>
  <c r="AA10" i="23"/>
  <c r="AA9" i="23"/>
  <c r="AA8" i="23"/>
  <c r="Z13" i="23"/>
  <c r="Z12" i="23"/>
  <c r="Z11" i="23"/>
  <c r="Z10" i="23"/>
  <c r="Z9" i="23"/>
  <c r="Z8" i="23"/>
  <c r="Y13" i="23"/>
  <c r="Y12" i="23"/>
  <c r="Y11" i="23"/>
  <c r="Y10" i="23"/>
  <c r="Y9" i="23"/>
  <c r="Y8" i="23"/>
  <c r="X13" i="23"/>
  <c r="X12" i="23"/>
  <c r="X11" i="23"/>
  <c r="X10" i="23"/>
  <c r="X9" i="23"/>
  <c r="X8" i="23"/>
  <c r="K58" i="22"/>
  <c r="R163" i="3" l="1"/>
  <c r="N130" i="3"/>
  <c r="R129" i="3"/>
  <c r="N100" i="3"/>
  <c r="R99" i="3" s="1"/>
  <c r="R71" i="3"/>
  <c r="N66" i="3"/>
  <c r="R65" i="3"/>
  <c r="N50" i="3"/>
  <c r="R49" i="3" s="1"/>
  <c r="R97" i="3"/>
  <c r="R63" i="3"/>
  <c r="R141" i="3"/>
  <c r="R135" i="3"/>
  <c r="R125" i="3"/>
  <c r="R109" i="3"/>
  <c r="R87" i="3"/>
  <c r="R53" i="3"/>
  <c r="R123" i="3"/>
  <c r="R107" i="3"/>
  <c r="R111" i="3"/>
  <c r="R85" i="3"/>
  <c r="R51" i="3"/>
  <c r="N84" i="3"/>
  <c r="R83" i="3" s="1"/>
  <c r="R105" i="3"/>
  <c r="N92" i="3"/>
  <c r="R91" i="3"/>
  <c r="N42" i="3"/>
  <c r="R41" i="3" s="1"/>
  <c r="R89" i="3"/>
  <c r="R55" i="3"/>
  <c r="R77" i="3"/>
  <c r="R75" i="3"/>
  <c r="R43" i="3"/>
  <c r="R133" i="3"/>
  <c r="R121" i="3"/>
  <c r="R119" i="3"/>
  <c r="N74" i="3"/>
  <c r="R73" i="3"/>
  <c r="N58" i="3"/>
  <c r="R57" i="3" s="1"/>
  <c r="R81" i="3"/>
  <c r="R47" i="3"/>
  <c r="R139" i="3"/>
  <c r="R131" i="3"/>
  <c r="R117" i="3"/>
  <c r="R103" i="3"/>
  <c r="R69" i="3"/>
  <c r="R37" i="3"/>
  <c r="R115" i="3"/>
  <c r="R127" i="3"/>
  <c r="R101" i="3"/>
  <c r="R67" i="3"/>
  <c r="R35" i="3"/>
  <c r="N80" i="3"/>
  <c r="R79" i="3" s="1"/>
  <c r="M46" i="3"/>
  <c r="I6" i="20"/>
  <c r="D6" i="20"/>
  <c r="B30" i="13"/>
  <c r="B29" i="13"/>
  <c r="B26" i="13"/>
  <c r="B22" i="13"/>
  <c r="B18" i="13"/>
  <c r="B14" i="13"/>
  <c r="B10" i="13"/>
  <c r="B5" i="13"/>
  <c r="B4" i="13"/>
  <c r="F8" i="12"/>
  <c r="F7" i="12"/>
  <c r="F6" i="12"/>
  <c r="F5" i="12"/>
  <c r="C8" i="18"/>
  <c r="C8" i="12" s="1"/>
  <c r="C5" i="11"/>
  <c r="C5" i="18" s="1"/>
  <c r="C5" i="12" s="1"/>
  <c r="C6" i="11"/>
  <c r="C6" i="18" s="1"/>
  <c r="C6" i="12" s="1"/>
  <c r="C7" i="11"/>
  <c r="C7" i="18" s="1"/>
  <c r="C7" i="12" s="1"/>
  <c r="C8" i="11"/>
  <c r="N46" i="3" l="1"/>
  <c r="R45" i="3"/>
  <c r="I24" i="23"/>
  <c r="U24" i="23" s="1"/>
  <c r="H24" i="23"/>
  <c r="J24" i="23" s="1"/>
  <c r="I23" i="23"/>
  <c r="U23" i="23" s="1"/>
  <c r="H23" i="23"/>
  <c r="J23" i="23" s="1"/>
  <c r="I22" i="23"/>
  <c r="U22" i="23" s="1"/>
  <c r="H22" i="23"/>
  <c r="T22" i="23" s="1"/>
  <c r="I21" i="23"/>
  <c r="U21" i="23" s="1"/>
  <c r="H21" i="23"/>
  <c r="J21" i="23" s="1"/>
  <c r="I20" i="23"/>
  <c r="U20" i="23" s="1"/>
  <c r="H20" i="23"/>
  <c r="I19" i="23"/>
  <c r="U19" i="23" s="1"/>
  <c r="H19" i="23"/>
  <c r="J19" i="23" s="1"/>
  <c r="D24" i="23"/>
  <c r="P24" i="23" s="1"/>
  <c r="C24" i="23"/>
  <c r="D23" i="23"/>
  <c r="P23" i="23" s="1"/>
  <c r="C23" i="23"/>
  <c r="O23" i="23" s="1"/>
  <c r="D22" i="23"/>
  <c r="P22" i="23" s="1"/>
  <c r="C22" i="23"/>
  <c r="O22" i="23" s="1"/>
  <c r="D21" i="23"/>
  <c r="P21" i="23" s="1"/>
  <c r="C21" i="23"/>
  <c r="O21" i="23" s="1"/>
  <c r="D20" i="23"/>
  <c r="P20" i="23" s="1"/>
  <c r="C20" i="23"/>
  <c r="E20" i="23" s="1"/>
  <c r="D19" i="23"/>
  <c r="P19" i="23" s="1"/>
  <c r="C19" i="23"/>
  <c r="O19" i="23" s="1"/>
  <c r="I13" i="23"/>
  <c r="U13" i="23" s="1"/>
  <c r="H13" i="23"/>
  <c r="J13" i="23" s="1"/>
  <c r="I12" i="23"/>
  <c r="U12" i="23" s="1"/>
  <c r="H12" i="23"/>
  <c r="T12" i="23" s="1"/>
  <c r="I11" i="23"/>
  <c r="U11" i="23" s="1"/>
  <c r="H11" i="23"/>
  <c r="T11" i="23" s="1"/>
  <c r="I10" i="23"/>
  <c r="U10" i="23" s="1"/>
  <c r="H10" i="23"/>
  <c r="T10" i="23" s="1"/>
  <c r="I9" i="23"/>
  <c r="U9" i="23" s="1"/>
  <c r="H9" i="23"/>
  <c r="J9" i="23" s="1"/>
  <c r="I8" i="23"/>
  <c r="U8" i="23" s="1"/>
  <c r="H8" i="23"/>
  <c r="T8" i="23" s="1"/>
  <c r="D13" i="23"/>
  <c r="P13" i="23" s="1"/>
  <c r="C13" i="23"/>
  <c r="E13" i="23" s="1"/>
  <c r="D12" i="23"/>
  <c r="P12" i="23" s="1"/>
  <c r="C12" i="23"/>
  <c r="E12" i="23" s="1"/>
  <c r="D11" i="23"/>
  <c r="P11" i="23" s="1"/>
  <c r="C11" i="23"/>
  <c r="O11" i="23" s="1"/>
  <c r="D10" i="23"/>
  <c r="P10" i="23" s="1"/>
  <c r="C10" i="23"/>
  <c r="E10" i="23" s="1"/>
  <c r="D9" i="23"/>
  <c r="P9" i="23" s="1"/>
  <c r="C9" i="23"/>
  <c r="D8" i="23"/>
  <c r="P8" i="23" s="1"/>
  <c r="C8" i="23"/>
  <c r="O8" i="23" s="1"/>
  <c r="F24" i="23"/>
  <c r="R24" i="23" s="1"/>
  <c r="F23" i="23"/>
  <c r="R23" i="23" s="1"/>
  <c r="F22" i="23"/>
  <c r="R22" i="23" s="1"/>
  <c r="F21" i="23"/>
  <c r="R21" i="23" s="1"/>
  <c r="F20" i="23"/>
  <c r="R20" i="23" s="1"/>
  <c r="F19" i="23"/>
  <c r="R19" i="23" s="1"/>
  <c r="F13" i="23"/>
  <c r="R13" i="23" s="1"/>
  <c r="F12" i="23"/>
  <c r="R12" i="23" s="1"/>
  <c r="F11" i="23"/>
  <c r="R11" i="23" s="1"/>
  <c r="F10" i="23"/>
  <c r="R10" i="23" s="1"/>
  <c r="F9" i="23"/>
  <c r="R9" i="23" s="1"/>
  <c r="F8" i="23"/>
  <c r="R8" i="23" s="1"/>
  <c r="A24" i="23"/>
  <c r="M24" i="23" s="1"/>
  <c r="A23" i="23"/>
  <c r="M23" i="23" s="1"/>
  <c r="A22" i="23"/>
  <c r="M22" i="23" s="1"/>
  <c r="A21" i="23"/>
  <c r="M21" i="23" s="1"/>
  <c r="A20" i="23"/>
  <c r="M20" i="23" s="1"/>
  <c r="A19" i="23"/>
  <c r="M19" i="23" s="1"/>
  <c r="B16" i="23"/>
  <c r="N16" i="23" s="1"/>
  <c r="A13" i="23"/>
  <c r="M13" i="23" s="1"/>
  <c r="A12" i="23"/>
  <c r="M12" i="23" s="1"/>
  <c r="A11" i="23"/>
  <c r="M11" i="23" s="1"/>
  <c r="A10" i="23"/>
  <c r="M10" i="23" s="1"/>
  <c r="A9" i="23"/>
  <c r="M9" i="23" s="1"/>
  <c r="A8" i="23"/>
  <c r="M8" i="23" s="1"/>
  <c r="B5" i="23"/>
  <c r="N5" i="23" s="1"/>
  <c r="K41" i="15"/>
  <c r="L41" i="15" s="1"/>
  <c r="K43" i="15"/>
  <c r="L43" i="15" s="1"/>
  <c r="K45" i="15"/>
  <c r="L45" i="15" s="1"/>
  <c r="K47" i="15"/>
  <c r="L47" i="15" s="1"/>
  <c r="K49" i="15"/>
  <c r="L49" i="15" s="1"/>
  <c r="K51" i="15"/>
  <c r="L51" i="15" s="1"/>
  <c r="K53" i="15"/>
  <c r="L53" i="15" s="1"/>
  <c r="K55" i="15"/>
  <c r="L55" i="15" s="1"/>
  <c r="K57" i="15"/>
  <c r="L57" i="15" s="1"/>
  <c r="K59" i="15"/>
  <c r="L59" i="15" s="1"/>
  <c r="K61" i="15"/>
  <c r="L61" i="15" s="1"/>
  <c r="K63" i="15"/>
  <c r="L63" i="15" s="1"/>
  <c r="K65" i="15"/>
  <c r="L65" i="15" s="1"/>
  <c r="K67" i="15"/>
  <c r="L67" i="15" s="1"/>
  <c r="K69" i="15"/>
  <c r="L69" i="15" s="1"/>
  <c r="K76" i="15"/>
  <c r="L76" i="15" s="1"/>
  <c r="K78" i="15"/>
  <c r="L78" i="15" s="1"/>
  <c r="K80" i="15"/>
  <c r="L80" i="15" s="1"/>
  <c r="K82" i="15"/>
  <c r="L82" i="15" s="1"/>
  <c r="K84" i="15"/>
  <c r="L84" i="15" s="1"/>
  <c r="K86" i="15"/>
  <c r="L86" i="15" s="1"/>
  <c r="K88" i="15"/>
  <c r="L88" i="15" s="1"/>
  <c r="K90" i="15"/>
  <c r="L90" i="15" s="1"/>
  <c r="K92" i="15"/>
  <c r="L92" i="15" s="1"/>
  <c r="K94" i="15"/>
  <c r="L94" i="15" s="1"/>
  <c r="K96" i="15"/>
  <c r="L96" i="15" s="1"/>
  <c r="K98" i="15"/>
  <c r="L98" i="15" s="1"/>
  <c r="K100" i="15"/>
  <c r="L100" i="15" s="1"/>
  <c r="K102" i="15"/>
  <c r="L102" i="15" s="1"/>
  <c r="K104" i="15"/>
  <c r="L104" i="15" s="1"/>
  <c r="K111" i="15"/>
  <c r="L111" i="15" s="1"/>
  <c r="K113" i="15"/>
  <c r="L113" i="15" s="1"/>
  <c r="K115" i="15"/>
  <c r="L115" i="15" s="1"/>
  <c r="K117" i="15"/>
  <c r="L117" i="15" s="1"/>
  <c r="K119" i="15"/>
  <c r="L119" i="15" s="1"/>
  <c r="K121" i="15"/>
  <c r="L121" i="15" s="1"/>
  <c r="K123" i="15"/>
  <c r="L123" i="15" s="1"/>
  <c r="K125" i="15"/>
  <c r="L125" i="15" s="1"/>
  <c r="K127" i="15"/>
  <c r="L127" i="15" s="1"/>
  <c r="K129" i="15"/>
  <c r="L129" i="15" s="1"/>
  <c r="K131" i="15"/>
  <c r="L131" i="15" s="1"/>
  <c r="K133" i="15"/>
  <c r="L133" i="15" s="1"/>
  <c r="K135" i="15"/>
  <c r="L135" i="15" s="1"/>
  <c r="K137" i="15"/>
  <c r="L137" i="15" s="1"/>
  <c r="K139" i="15"/>
  <c r="L139" i="15" s="1"/>
  <c r="K146" i="15"/>
  <c r="L146" i="15" s="1"/>
  <c r="K148" i="15"/>
  <c r="L148" i="15" s="1"/>
  <c r="K150" i="15"/>
  <c r="L150" i="15"/>
  <c r="K152" i="15"/>
  <c r="L152" i="15"/>
  <c r="K154" i="15"/>
  <c r="L154" i="15"/>
  <c r="F30" i="13"/>
  <c r="F29" i="13"/>
  <c r="F26" i="13"/>
  <c r="F22" i="13"/>
  <c r="F18" i="13"/>
  <c r="M154" i="15" l="1"/>
  <c r="N154" i="15" s="1"/>
  <c r="M150" i="15"/>
  <c r="N150" i="15" s="1"/>
  <c r="M152" i="15"/>
  <c r="N152" i="15" s="1"/>
  <c r="M148" i="15"/>
  <c r="N148" i="15" s="1"/>
  <c r="E19" i="23"/>
  <c r="J10" i="23"/>
  <c r="E23" i="23"/>
  <c r="O12" i="23"/>
  <c r="T19" i="23"/>
  <c r="T23" i="23"/>
  <c r="J11" i="23"/>
  <c r="E22" i="23"/>
  <c r="E24" i="23"/>
  <c r="T9" i="23"/>
  <c r="T13" i="23"/>
  <c r="O20" i="23"/>
  <c r="O24" i="23"/>
  <c r="E8" i="23"/>
  <c r="J8" i="23"/>
  <c r="J14" i="23" s="1"/>
  <c r="J12" i="23"/>
  <c r="E21" i="23"/>
  <c r="J20" i="23"/>
  <c r="J22" i="23"/>
  <c r="O10" i="23"/>
  <c r="T21" i="23"/>
  <c r="E9" i="23"/>
  <c r="E11" i="23"/>
  <c r="O9" i="23"/>
  <c r="O13" i="23"/>
  <c r="T20" i="23"/>
  <c r="T24" i="23"/>
  <c r="M47" i="15"/>
  <c r="N47" i="15" s="1"/>
  <c r="M69" i="15"/>
  <c r="N69" i="15" s="1"/>
  <c r="M61" i="15"/>
  <c r="N61" i="15" s="1"/>
  <c r="M53" i="15"/>
  <c r="N53" i="15" s="1"/>
  <c r="M45" i="15"/>
  <c r="N45" i="15" s="1"/>
  <c r="M55" i="15"/>
  <c r="N55" i="15" s="1"/>
  <c r="M67" i="15"/>
  <c r="N67" i="15" s="1"/>
  <c r="M59" i="15"/>
  <c r="N59" i="15" s="1"/>
  <c r="M51" i="15"/>
  <c r="N51" i="15" s="1"/>
  <c r="M43" i="15"/>
  <c r="N43" i="15" s="1"/>
  <c r="M63" i="15"/>
  <c r="N63" i="15" s="1"/>
  <c r="M65" i="15"/>
  <c r="N65" i="15" s="1"/>
  <c r="M57" i="15"/>
  <c r="N57" i="15" s="1"/>
  <c r="M49" i="15"/>
  <c r="N49" i="15" s="1"/>
  <c r="M41" i="15"/>
  <c r="N41" i="15"/>
  <c r="M98" i="15"/>
  <c r="N98" i="15" s="1"/>
  <c r="M90" i="15"/>
  <c r="N90" i="15" s="1"/>
  <c r="M82" i="15"/>
  <c r="N82" i="15" s="1"/>
  <c r="M104" i="15"/>
  <c r="N104" i="15" s="1"/>
  <c r="M96" i="15"/>
  <c r="N96" i="15" s="1"/>
  <c r="M88" i="15"/>
  <c r="N88" i="15" s="1"/>
  <c r="M80" i="15"/>
  <c r="N80" i="15" s="1"/>
  <c r="M102" i="15"/>
  <c r="N102" i="15" s="1"/>
  <c r="M94" i="15"/>
  <c r="N94" i="15" s="1"/>
  <c r="M86" i="15"/>
  <c r="N86" i="15" s="1"/>
  <c r="M78" i="15"/>
  <c r="N78" i="15" s="1"/>
  <c r="M100" i="15"/>
  <c r="N100" i="15" s="1"/>
  <c r="M92" i="15"/>
  <c r="N92" i="15" s="1"/>
  <c r="M84" i="15"/>
  <c r="N84" i="15" s="1"/>
  <c r="M76" i="15"/>
  <c r="N76" i="15" s="1"/>
  <c r="M117" i="15"/>
  <c r="N117" i="15" s="1"/>
  <c r="M139" i="15"/>
  <c r="N139" i="15" s="1"/>
  <c r="M131" i="15"/>
  <c r="N131" i="15" s="1"/>
  <c r="M123" i="15"/>
  <c r="N123" i="15" s="1"/>
  <c r="M115" i="15"/>
  <c r="N115" i="15" s="1"/>
  <c r="M125" i="15"/>
  <c r="N125" i="15" s="1"/>
  <c r="M137" i="15"/>
  <c r="N137" i="15" s="1"/>
  <c r="M129" i="15"/>
  <c r="N129" i="15" s="1"/>
  <c r="M121" i="15"/>
  <c r="N121" i="15" s="1"/>
  <c r="M113" i="15"/>
  <c r="N113" i="15" s="1"/>
  <c r="M133" i="15"/>
  <c r="N133" i="15" s="1"/>
  <c r="M135" i="15"/>
  <c r="N135" i="15" s="1"/>
  <c r="M127" i="15"/>
  <c r="N127" i="15" s="1"/>
  <c r="M119" i="15"/>
  <c r="N119" i="15" s="1"/>
  <c r="M111" i="15"/>
  <c r="N111" i="15" s="1"/>
  <c r="M146" i="15"/>
  <c r="N146" i="15" s="1"/>
  <c r="CF4" i="9"/>
  <c r="BU4" i="9"/>
  <c r="BT4" i="9"/>
  <c r="BO4" i="9"/>
  <c r="BN4" i="9"/>
  <c r="BD4" i="9"/>
  <c r="BC4" i="9"/>
  <c r="BB4" i="9"/>
  <c r="B21" i="11"/>
  <c r="J25" i="23" l="1"/>
  <c r="BP4" i="9"/>
  <c r="E56" i="22"/>
  <c r="W56" i="22" s="1"/>
  <c r="L58" i="22"/>
  <c r="AD58" i="22" s="1"/>
  <c r="K57" i="22"/>
  <c r="AC57" i="22" s="1"/>
  <c r="K54" i="22"/>
  <c r="B52" i="22"/>
  <c r="T52" i="22" s="1"/>
  <c r="L49" i="22"/>
  <c r="AD49" i="22" s="1"/>
  <c r="K49" i="22"/>
  <c r="AC49" i="22" s="1"/>
  <c r="K48" i="22"/>
  <c r="AC48" i="22" s="1"/>
  <c r="K45" i="22"/>
  <c r="AC45" i="22" s="1"/>
  <c r="E47" i="22"/>
  <c r="W47" i="22" s="1"/>
  <c r="B43" i="22"/>
  <c r="T43" i="22" s="1"/>
  <c r="F41" i="22"/>
  <c r="X41" i="22" s="1"/>
  <c r="O29" i="22"/>
  <c r="AG29" i="22" s="1"/>
  <c r="AO29" i="22" s="1"/>
  <c r="J29" i="22"/>
  <c r="AB29" i="22" s="1"/>
  <c r="I29" i="22"/>
  <c r="AA29" i="22" s="1"/>
  <c r="G29" i="22"/>
  <c r="Y29" i="22" s="1"/>
  <c r="F29" i="22"/>
  <c r="D29" i="22"/>
  <c r="V29" i="22" s="1"/>
  <c r="C29" i="22"/>
  <c r="U29" i="22" s="1"/>
  <c r="A29" i="22"/>
  <c r="S29" i="22" s="1"/>
  <c r="B28" i="22"/>
  <c r="T28" i="22" s="1"/>
  <c r="A28" i="22"/>
  <c r="S28" i="22" s="1"/>
  <c r="O27" i="22"/>
  <c r="AG27" i="22" s="1"/>
  <c r="AO27" i="22" s="1"/>
  <c r="J27" i="22"/>
  <c r="AB27" i="22" s="1"/>
  <c r="I27" i="22"/>
  <c r="G27" i="22"/>
  <c r="Y27" i="22" s="1"/>
  <c r="F27" i="22"/>
  <c r="X27" i="22" s="1"/>
  <c r="D27" i="22"/>
  <c r="V27" i="22" s="1"/>
  <c r="C27" i="22"/>
  <c r="U27" i="22" s="1"/>
  <c r="A27" i="22"/>
  <c r="S27" i="22" s="1"/>
  <c r="B26" i="22"/>
  <c r="T26" i="22" s="1"/>
  <c r="A26" i="22"/>
  <c r="S26" i="22" s="1"/>
  <c r="O25" i="22"/>
  <c r="AG25" i="22" s="1"/>
  <c r="AO25" i="22" s="1"/>
  <c r="J25" i="22"/>
  <c r="AB25" i="22" s="1"/>
  <c r="I25" i="22"/>
  <c r="AA25" i="22" s="1"/>
  <c r="G25" i="22"/>
  <c r="Y25" i="22" s="1"/>
  <c r="F25" i="22"/>
  <c r="D25" i="22"/>
  <c r="V25" i="22" s="1"/>
  <c r="C25" i="22"/>
  <c r="U25" i="22" s="1"/>
  <c r="A25" i="22"/>
  <c r="S25" i="22" s="1"/>
  <c r="B24" i="22"/>
  <c r="T24" i="22" s="1"/>
  <c r="A24" i="22"/>
  <c r="S24" i="22" s="1"/>
  <c r="O23" i="22"/>
  <c r="AG23" i="22" s="1"/>
  <c r="AO23" i="22" s="1"/>
  <c r="J23" i="22"/>
  <c r="AB23" i="22" s="1"/>
  <c r="I23" i="22"/>
  <c r="G23" i="22"/>
  <c r="Y23" i="22" s="1"/>
  <c r="F23" i="22"/>
  <c r="X23" i="22" s="1"/>
  <c r="D23" i="22"/>
  <c r="V23" i="22" s="1"/>
  <c r="C23" i="22"/>
  <c r="U23" i="22" s="1"/>
  <c r="A23" i="22"/>
  <c r="S23" i="22" s="1"/>
  <c r="B22" i="22"/>
  <c r="T22" i="22" s="1"/>
  <c r="A22" i="22"/>
  <c r="S22" i="22" s="1"/>
  <c r="O21" i="22"/>
  <c r="AG21" i="22" s="1"/>
  <c r="AO21" i="22" s="1"/>
  <c r="AO30" i="22" s="1"/>
  <c r="J21" i="22"/>
  <c r="AB21" i="22" s="1"/>
  <c r="I21" i="22"/>
  <c r="G21" i="22"/>
  <c r="Y21" i="22" s="1"/>
  <c r="F21" i="22"/>
  <c r="X21" i="22" s="1"/>
  <c r="D21" i="22"/>
  <c r="V21" i="22" s="1"/>
  <c r="C21" i="22"/>
  <c r="U21" i="22" s="1"/>
  <c r="A21" i="22"/>
  <c r="S21" i="22" s="1"/>
  <c r="B20" i="22"/>
  <c r="T20" i="22" s="1"/>
  <c r="A20" i="22"/>
  <c r="S20" i="22" s="1"/>
  <c r="O14" i="22"/>
  <c r="AG14" i="22" s="1"/>
  <c r="AO14" i="22" s="1"/>
  <c r="J14" i="22"/>
  <c r="AB14" i="22" s="1"/>
  <c r="I14" i="22"/>
  <c r="G14" i="22"/>
  <c r="Y14" i="22" s="1"/>
  <c r="F14" i="22"/>
  <c r="X14" i="22" s="1"/>
  <c r="D14" i="22"/>
  <c r="V14" i="22" s="1"/>
  <c r="C14" i="22"/>
  <c r="U14" i="22" s="1"/>
  <c r="A14" i="22"/>
  <c r="S14" i="22" s="1"/>
  <c r="B13" i="22"/>
  <c r="T13" i="22" s="1"/>
  <c r="A13" i="22"/>
  <c r="S13" i="22" s="1"/>
  <c r="O12" i="22"/>
  <c r="AG12" i="22" s="1"/>
  <c r="AO12" i="22" s="1"/>
  <c r="J12" i="22"/>
  <c r="AB12" i="22" s="1"/>
  <c r="I12" i="22"/>
  <c r="AA12" i="22" s="1"/>
  <c r="G12" i="22"/>
  <c r="Y12" i="22" s="1"/>
  <c r="F12" i="22"/>
  <c r="D12" i="22"/>
  <c r="V12" i="22" s="1"/>
  <c r="C12" i="22"/>
  <c r="U12" i="22" s="1"/>
  <c r="A12" i="22"/>
  <c r="S12" i="22" s="1"/>
  <c r="B11" i="22"/>
  <c r="T11" i="22" s="1"/>
  <c r="A11" i="22"/>
  <c r="S11" i="22" s="1"/>
  <c r="O10" i="22"/>
  <c r="AG10" i="22" s="1"/>
  <c r="AO10" i="22" s="1"/>
  <c r="J10" i="22"/>
  <c r="AB10" i="22" s="1"/>
  <c r="I10" i="22"/>
  <c r="G10" i="22"/>
  <c r="Y10" i="22" s="1"/>
  <c r="F10" i="22"/>
  <c r="X10" i="22" s="1"/>
  <c r="D10" i="22"/>
  <c r="V10" i="22" s="1"/>
  <c r="C10" i="22"/>
  <c r="U10" i="22" s="1"/>
  <c r="A10" i="22"/>
  <c r="S10" i="22" s="1"/>
  <c r="B9" i="22"/>
  <c r="T9" i="22" s="1"/>
  <c r="A9" i="22"/>
  <c r="S9" i="22" s="1"/>
  <c r="O8" i="22"/>
  <c r="J8" i="22"/>
  <c r="AB8" i="22" s="1"/>
  <c r="I8" i="22"/>
  <c r="AA8" i="22" s="1"/>
  <c r="G8" i="22"/>
  <c r="Y8" i="22" s="1"/>
  <c r="F8" i="22"/>
  <c r="D8" i="22"/>
  <c r="V8" i="22" s="1"/>
  <c r="C8" i="22"/>
  <c r="U8" i="22" s="1"/>
  <c r="A8" i="22"/>
  <c r="S8" i="22" s="1"/>
  <c r="B7" i="22"/>
  <c r="T7" i="22" s="1"/>
  <c r="A7" i="22"/>
  <c r="S7" i="22" s="1"/>
  <c r="O6" i="22"/>
  <c r="AG6" i="22" s="1"/>
  <c r="AO6" i="22" s="1"/>
  <c r="J6" i="22"/>
  <c r="AB6" i="22" s="1"/>
  <c r="I6" i="22"/>
  <c r="G6" i="22"/>
  <c r="Y6" i="22" s="1"/>
  <c r="F6" i="22"/>
  <c r="X6" i="22" s="1"/>
  <c r="D6" i="22"/>
  <c r="V6" i="22" s="1"/>
  <c r="C6" i="22"/>
  <c r="U6" i="22" s="1"/>
  <c r="A6" i="22"/>
  <c r="S6" i="22" s="1"/>
  <c r="B5" i="22"/>
  <c r="T5" i="22" s="1"/>
  <c r="A5" i="22"/>
  <c r="S5" i="22" s="1"/>
  <c r="O284" i="21"/>
  <c r="AF284" i="21" s="1"/>
  <c r="AM284" i="21" s="1"/>
  <c r="J284" i="21"/>
  <c r="AA284" i="21" s="1"/>
  <c r="I284" i="21"/>
  <c r="G284" i="21"/>
  <c r="X284" i="21" s="1"/>
  <c r="F284" i="21"/>
  <c r="W284" i="21" s="1"/>
  <c r="D284" i="21"/>
  <c r="U284" i="21" s="1"/>
  <c r="C284" i="21"/>
  <c r="T284" i="21" s="1"/>
  <c r="A284" i="21"/>
  <c r="R284" i="21" s="1"/>
  <c r="B283" i="21"/>
  <c r="S283" i="21" s="1"/>
  <c r="A283" i="21"/>
  <c r="R283" i="21" s="1"/>
  <c r="O282" i="21"/>
  <c r="AF282" i="21" s="1"/>
  <c r="AM282" i="21" s="1"/>
  <c r="J282" i="21"/>
  <c r="AA282" i="21" s="1"/>
  <c r="I282" i="21"/>
  <c r="G282" i="21"/>
  <c r="X282" i="21" s="1"/>
  <c r="F282" i="21"/>
  <c r="W282" i="21" s="1"/>
  <c r="D282" i="21"/>
  <c r="U282" i="21" s="1"/>
  <c r="C282" i="21"/>
  <c r="T282" i="21" s="1"/>
  <c r="A282" i="21"/>
  <c r="R282" i="21" s="1"/>
  <c r="B281" i="21"/>
  <c r="S281" i="21" s="1"/>
  <c r="A281" i="21"/>
  <c r="R281" i="21" s="1"/>
  <c r="O280" i="21"/>
  <c r="AF280" i="21" s="1"/>
  <c r="AM280" i="21" s="1"/>
  <c r="J280" i="21"/>
  <c r="AA280" i="21" s="1"/>
  <c r="I280" i="21"/>
  <c r="G280" i="21"/>
  <c r="X280" i="21" s="1"/>
  <c r="F280" i="21"/>
  <c r="W280" i="21" s="1"/>
  <c r="D280" i="21"/>
  <c r="U280" i="21" s="1"/>
  <c r="C280" i="21"/>
  <c r="T280" i="21" s="1"/>
  <c r="A280" i="21"/>
  <c r="R280" i="21" s="1"/>
  <c r="B279" i="21"/>
  <c r="S279" i="21" s="1"/>
  <c r="A279" i="21"/>
  <c r="R279" i="21" s="1"/>
  <c r="O278" i="21"/>
  <c r="AF278" i="21" s="1"/>
  <c r="AM278" i="21" s="1"/>
  <c r="J278" i="21"/>
  <c r="AA278" i="21" s="1"/>
  <c r="I278" i="21"/>
  <c r="G278" i="21"/>
  <c r="X278" i="21" s="1"/>
  <c r="F278" i="21"/>
  <c r="W278" i="21" s="1"/>
  <c r="D278" i="21"/>
  <c r="U278" i="21" s="1"/>
  <c r="C278" i="21"/>
  <c r="T278" i="21" s="1"/>
  <c r="A278" i="21"/>
  <c r="R278" i="21" s="1"/>
  <c r="B277" i="21"/>
  <c r="S277" i="21" s="1"/>
  <c r="A277" i="21"/>
  <c r="R277" i="21" s="1"/>
  <c r="O276" i="21"/>
  <c r="AF276" i="21" s="1"/>
  <c r="AM276" i="21" s="1"/>
  <c r="J276" i="21"/>
  <c r="AA276" i="21" s="1"/>
  <c r="I276" i="21"/>
  <c r="G276" i="21"/>
  <c r="X276" i="21" s="1"/>
  <c r="F276" i="21"/>
  <c r="W276" i="21" s="1"/>
  <c r="D276" i="21"/>
  <c r="U276" i="21" s="1"/>
  <c r="C276" i="21"/>
  <c r="T276" i="21" s="1"/>
  <c r="A276" i="21"/>
  <c r="R276" i="21" s="1"/>
  <c r="B275" i="21"/>
  <c r="S275" i="21" s="1"/>
  <c r="A275" i="21"/>
  <c r="R275" i="21" s="1"/>
  <c r="O269" i="21"/>
  <c r="AF269" i="21" s="1"/>
  <c r="AM269" i="21" s="1"/>
  <c r="J269" i="21"/>
  <c r="AA269" i="21" s="1"/>
  <c r="I269" i="21"/>
  <c r="G269" i="21"/>
  <c r="X269" i="21" s="1"/>
  <c r="F269" i="21"/>
  <c r="W269" i="21" s="1"/>
  <c r="D269" i="21"/>
  <c r="U269" i="21" s="1"/>
  <c r="C269" i="21"/>
  <c r="T269" i="21" s="1"/>
  <c r="A269" i="21"/>
  <c r="R269" i="21" s="1"/>
  <c r="B268" i="21"/>
  <c r="S268" i="21" s="1"/>
  <c r="A268" i="21"/>
  <c r="R268" i="21" s="1"/>
  <c r="O267" i="21"/>
  <c r="AF267" i="21" s="1"/>
  <c r="AM267" i="21" s="1"/>
  <c r="J267" i="21"/>
  <c r="AA267" i="21" s="1"/>
  <c r="I267" i="21"/>
  <c r="Z267" i="21" s="1"/>
  <c r="G267" i="21"/>
  <c r="X267" i="21" s="1"/>
  <c r="F267" i="21"/>
  <c r="D267" i="21"/>
  <c r="U267" i="21" s="1"/>
  <c r="C267" i="21"/>
  <c r="T267" i="21" s="1"/>
  <c r="A267" i="21"/>
  <c r="R267" i="21" s="1"/>
  <c r="B266" i="21"/>
  <c r="S266" i="21" s="1"/>
  <c r="A266" i="21"/>
  <c r="R266" i="21" s="1"/>
  <c r="O265" i="21"/>
  <c r="AF265" i="21" s="1"/>
  <c r="AM265" i="21" s="1"/>
  <c r="J265" i="21"/>
  <c r="AA265" i="21" s="1"/>
  <c r="I265" i="21"/>
  <c r="G265" i="21"/>
  <c r="X265" i="21" s="1"/>
  <c r="F265" i="21"/>
  <c r="W265" i="21" s="1"/>
  <c r="D265" i="21"/>
  <c r="U265" i="21" s="1"/>
  <c r="C265" i="21"/>
  <c r="T265" i="21" s="1"/>
  <c r="A265" i="21"/>
  <c r="R265" i="21" s="1"/>
  <c r="B264" i="21"/>
  <c r="S264" i="21" s="1"/>
  <c r="A264" i="21"/>
  <c r="R264" i="21" s="1"/>
  <c r="O263" i="21"/>
  <c r="AF263" i="21" s="1"/>
  <c r="AM263" i="21" s="1"/>
  <c r="J263" i="21"/>
  <c r="AA263" i="21" s="1"/>
  <c r="I263" i="21"/>
  <c r="Z263" i="21" s="1"/>
  <c r="G263" i="21"/>
  <c r="X263" i="21" s="1"/>
  <c r="F263" i="21"/>
  <c r="D263" i="21"/>
  <c r="U263" i="21" s="1"/>
  <c r="C263" i="21"/>
  <c r="T263" i="21" s="1"/>
  <c r="A263" i="21"/>
  <c r="R263" i="21" s="1"/>
  <c r="B262" i="21"/>
  <c r="S262" i="21" s="1"/>
  <c r="A262" i="21"/>
  <c r="R262" i="21" s="1"/>
  <c r="O261" i="21"/>
  <c r="AF261" i="21" s="1"/>
  <c r="AM261" i="21" s="1"/>
  <c r="J261" i="21"/>
  <c r="AA261" i="21" s="1"/>
  <c r="I261" i="21"/>
  <c r="G261" i="21"/>
  <c r="X261" i="21" s="1"/>
  <c r="F261" i="21"/>
  <c r="W261" i="21" s="1"/>
  <c r="D261" i="21"/>
  <c r="U261" i="21" s="1"/>
  <c r="C261" i="21"/>
  <c r="T261" i="21" s="1"/>
  <c r="A261" i="21"/>
  <c r="R261" i="21" s="1"/>
  <c r="B260" i="21"/>
  <c r="S260" i="21" s="1"/>
  <c r="A260" i="21"/>
  <c r="R260" i="21" s="1"/>
  <c r="O259" i="21"/>
  <c r="AF259" i="21" s="1"/>
  <c r="AM259" i="21" s="1"/>
  <c r="J259" i="21"/>
  <c r="AA259" i="21" s="1"/>
  <c r="I259" i="21"/>
  <c r="Z259" i="21" s="1"/>
  <c r="G259" i="21"/>
  <c r="X259" i="21" s="1"/>
  <c r="F259" i="21"/>
  <c r="D259" i="21"/>
  <c r="U259" i="21" s="1"/>
  <c r="C259" i="21"/>
  <c r="T259" i="21" s="1"/>
  <c r="A259" i="21"/>
  <c r="R259" i="21" s="1"/>
  <c r="B258" i="21"/>
  <c r="S258" i="21" s="1"/>
  <c r="A258" i="21"/>
  <c r="R258" i="21" s="1"/>
  <c r="O257" i="21"/>
  <c r="AF257" i="21" s="1"/>
  <c r="AM257" i="21" s="1"/>
  <c r="J257" i="21"/>
  <c r="AA257" i="21" s="1"/>
  <c r="I257" i="21"/>
  <c r="G257" i="21"/>
  <c r="X257" i="21" s="1"/>
  <c r="F257" i="21"/>
  <c r="W257" i="21" s="1"/>
  <c r="D257" i="21"/>
  <c r="U257" i="21" s="1"/>
  <c r="C257" i="21"/>
  <c r="T257" i="21" s="1"/>
  <c r="A257" i="21"/>
  <c r="R257" i="21" s="1"/>
  <c r="B256" i="21"/>
  <c r="S256" i="21" s="1"/>
  <c r="A256" i="21"/>
  <c r="R256" i="21" s="1"/>
  <c r="O255" i="21"/>
  <c r="AF255" i="21" s="1"/>
  <c r="AM255" i="21" s="1"/>
  <c r="J255" i="21"/>
  <c r="AA255" i="21" s="1"/>
  <c r="I255" i="21"/>
  <c r="Z255" i="21" s="1"/>
  <c r="G255" i="21"/>
  <c r="X255" i="21" s="1"/>
  <c r="F255" i="21"/>
  <c r="D255" i="21"/>
  <c r="U255" i="21" s="1"/>
  <c r="C255" i="21"/>
  <c r="T255" i="21" s="1"/>
  <c r="A255" i="21"/>
  <c r="R255" i="21" s="1"/>
  <c r="B254" i="21"/>
  <c r="S254" i="21" s="1"/>
  <c r="A254" i="21"/>
  <c r="R254" i="21" s="1"/>
  <c r="O253" i="21"/>
  <c r="AF253" i="21" s="1"/>
  <c r="AM253" i="21" s="1"/>
  <c r="J253" i="21"/>
  <c r="AA253" i="21" s="1"/>
  <c r="I253" i="21"/>
  <c r="G253" i="21"/>
  <c r="X253" i="21" s="1"/>
  <c r="F253" i="21"/>
  <c r="W253" i="21" s="1"/>
  <c r="D253" i="21"/>
  <c r="U253" i="21" s="1"/>
  <c r="C253" i="21"/>
  <c r="T253" i="21" s="1"/>
  <c r="A253" i="21"/>
  <c r="R253" i="21" s="1"/>
  <c r="B252" i="21"/>
  <c r="S252" i="21" s="1"/>
  <c r="A252" i="21"/>
  <c r="R252" i="21" s="1"/>
  <c r="O251" i="21"/>
  <c r="AF251" i="21" s="1"/>
  <c r="AM251" i="21" s="1"/>
  <c r="J251" i="21"/>
  <c r="AA251" i="21" s="1"/>
  <c r="I251" i="21"/>
  <c r="Z251" i="21" s="1"/>
  <c r="G251" i="21"/>
  <c r="X251" i="21" s="1"/>
  <c r="F251" i="21"/>
  <c r="D251" i="21"/>
  <c r="U251" i="21" s="1"/>
  <c r="C251" i="21"/>
  <c r="T251" i="21" s="1"/>
  <c r="A251" i="21"/>
  <c r="R251" i="21" s="1"/>
  <c r="B250" i="21"/>
  <c r="S250" i="21" s="1"/>
  <c r="A250" i="21"/>
  <c r="R250" i="21" s="1"/>
  <c r="O249" i="21"/>
  <c r="AF249" i="21" s="1"/>
  <c r="AM249" i="21" s="1"/>
  <c r="J249" i="21"/>
  <c r="AA249" i="21" s="1"/>
  <c r="I249" i="21"/>
  <c r="G249" i="21"/>
  <c r="X249" i="21" s="1"/>
  <c r="F249" i="21"/>
  <c r="W249" i="21" s="1"/>
  <c r="D249" i="21"/>
  <c r="U249" i="21" s="1"/>
  <c r="C249" i="21"/>
  <c r="T249" i="21" s="1"/>
  <c r="A249" i="21"/>
  <c r="R249" i="21" s="1"/>
  <c r="B248" i="21"/>
  <c r="S248" i="21" s="1"/>
  <c r="A248" i="21"/>
  <c r="R248" i="21" s="1"/>
  <c r="O247" i="21"/>
  <c r="AF247" i="21" s="1"/>
  <c r="AM247" i="21" s="1"/>
  <c r="J247" i="21"/>
  <c r="AA247" i="21" s="1"/>
  <c r="I247" i="21"/>
  <c r="Z247" i="21" s="1"/>
  <c r="G247" i="21"/>
  <c r="X247" i="21" s="1"/>
  <c r="F247" i="21"/>
  <c r="D247" i="21"/>
  <c r="U247" i="21" s="1"/>
  <c r="C247" i="21"/>
  <c r="T247" i="21" s="1"/>
  <c r="A247" i="21"/>
  <c r="R247" i="21" s="1"/>
  <c r="B246" i="21"/>
  <c r="S246" i="21" s="1"/>
  <c r="A246" i="21"/>
  <c r="R246" i="21" s="1"/>
  <c r="O245" i="21"/>
  <c r="AF245" i="21" s="1"/>
  <c r="AM245" i="21" s="1"/>
  <c r="J245" i="21"/>
  <c r="AA245" i="21" s="1"/>
  <c r="I245" i="21"/>
  <c r="G245" i="21"/>
  <c r="X245" i="21" s="1"/>
  <c r="F245" i="21"/>
  <c r="W245" i="21" s="1"/>
  <c r="D245" i="21"/>
  <c r="U245" i="21" s="1"/>
  <c r="C245" i="21"/>
  <c r="T245" i="21" s="1"/>
  <c r="A245" i="21"/>
  <c r="R245" i="21" s="1"/>
  <c r="B244" i="21"/>
  <c r="S244" i="21" s="1"/>
  <c r="A244" i="21"/>
  <c r="R244" i="21" s="1"/>
  <c r="O243" i="21"/>
  <c r="AF243" i="21" s="1"/>
  <c r="AM243" i="21" s="1"/>
  <c r="J243" i="21"/>
  <c r="AA243" i="21" s="1"/>
  <c r="I243" i="21"/>
  <c r="Z243" i="21" s="1"/>
  <c r="G243" i="21"/>
  <c r="X243" i="21" s="1"/>
  <c r="F243" i="21"/>
  <c r="D243" i="21"/>
  <c r="U243" i="21" s="1"/>
  <c r="C243" i="21"/>
  <c r="T243" i="21" s="1"/>
  <c r="A243" i="21"/>
  <c r="R243" i="21" s="1"/>
  <c r="B242" i="21"/>
  <c r="S242" i="21" s="1"/>
  <c r="A242" i="21"/>
  <c r="R242" i="21" s="1"/>
  <c r="O241" i="21"/>
  <c r="AF241" i="21" s="1"/>
  <c r="AM241" i="21" s="1"/>
  <c r="J241" i="21"/>
  <c r="AA241" i="21" s="1"/>
  <c r="I241" i="21"/>
  <c r="G241" i="21"/>
  <c r="X241" i="21" s="1"/>
  <c r="F241" i="21"/>
  <c r="W241" i="21" s="1"/>
  <c r="D241" i="21"/>
  <c r="U241" i="21" s="1"/>
  <c r="C241" i="21"/>
  <c r="T241" i="21" s="1"/>
  <c r="A241" i="21"/>
  <c r="R241" i="21" s="1"/>
  <c r="B240" i="21"/>
  <c r="S240" i="21" s="1"/>
  <c r="A240" i="21"/>
  <c r="R240" i="21" s="1"/>
  <c r="O234" i="21"/>
  <c r="AF234" i="21" s="1"/>
  <c r="AM234" i="21" s="1"/>
  <c r="J234" i="21"/>
  <c r="AA234" i="21" s="1"/>
  <c r="I234" i="21"/>
  <c r="G234" i="21"/>
  <c r="X234" i="21" s="1"/>
  <c r="F234" i="21"/>
  <c r="W234" i="21" s="1"/>
  <c r="D234" i="21"/>
  <c r="U234" i="21" s="1"/>
  <c r="C234" i="21"/>
  <c r="T234" i="21" s="1"/>
  <c r="A234" i="21"/>
  <c r="R234" i="21" s="1"/>
  <c r="B233" i="21"/>
  <c r="S233" i="21" s="1"/>
  <c r="A233" i="21"/>
  <c r="R233" i="21" s="1"/>
  <c r="O232" i="21"/>
  <c r="AF232" i="21" s="1"/>
  <c r="AM232" i="21" s="1"/>
  <c r="J232" i="21"/>
  <c r="AA232" i="21" s="1"/>
  <c r="I232" i="21"/>
  <c r="Z232" i="21" s="1"/>
  <c r="G232" i="21"/>
  <c r="X232" i="21" s="1"/>
  <c r="F232" i="21"/>
  <c r="D232" i="21"/>
  <c r="U232" i="21" s="1"/>
  <c r="C232" i="21"/>
  <c r="T232" i="21" s="1"/>
  <c r="A232" i="21"/>
  <c r="R232" i="21" s="1"/>
  <c r="B231" i="21"/>
  <c r="S231" i="21" s="1"/>
  <c r="A231" i="21"/>
  <c r="R231" i="21" s="1"/>
  <c r="O230" i="21"/>
  <c r="AF230" i="21" s="1"/>
  <c r="AM230" i="21" s="1"/>
  <c r="J230" i="21"/>
  <c r="AA230" i="21" s="1"/>
  <c r="I230" i="21"/>
  <c r="G230" i="21"/>
  <c r="X230" i="21" s="1"/>
  <c r="F230" i="21"/>
  <c r="W230" i="21" s="1"/>
  <c r="D230" i="21"/>
  <c r="U230" i="21" s="1"/>
  <c r="C230" i="21"/>
  <c r="T230" i="21" s="1"/>
  <c r="A230" i="21"/>
  <c r="R230" i="21" s="1"/>
  <c r="B229" i="21"/>
  <c r="S229" i="21" s="1"/>
  <c r="A229" i="21"/>
  <c r="R229" i="21" s="1"/>
  <c r="O228" i="21"/>
  <c r="AF228" i="21" s="1"/>
  <c r="AM228" i="21" s="1"/>
  <c r="J228" i="21"/>
  <c r="AA228" i="21" s="1"/>
  <c r="I228" i="21"/>
  <c r="Z228" i="21" s="1"/>
  <c r="G228" i="21"/>
  <c r="X228" i="21" s="1"/>
  <c r="F228" i="21"/>
  <c r="D228" i="21"/>
  <c r="U228" i="21" s="1"/>
  <c r="C228" i="21"/>
  <c r="T228" i="21" s="1"/>
  <c r="A228" i="21"/>
  <c r="R228" i="21" s="1"/>
  <c r="B227" i="21"/>
  <c r="S227" i="21" s="1"/>
  <c r="A227" i="21"/>
  <c r="R227" i="21" s="1"/>
  <c r="O226" i="21"/>
  <c r="AF226" i="21" s="1"/>
  <c r="AM226" i="21" s="1"/>
  <c r="J226" i="21"/>
  <c r="AA226" i="21" s="1"/>
  <c r="I226" i="21"/>
  <c r="Z226" i="21" s="1"/>
  <c r="G226" i="21"/>
  <c r="X226" i="21" s="1"/>
  <c r="F226" i="21"/>
  <c r="W226" i="21" s="1"/>
  <c r="D226" i="21"/>
  <c r="U226" i="21" s="1"/>
  <c r="C226" i="21"/>
  <c r="T226" i="21" s="1"/>
  <c r="A226" i="21"/>
  <c r="R226" i="21" s="1"/>
  <c r="B225" i="21"/>
  <c r="S225" i="21" s="1"/>
  <c r="A225" i="21"/>
  <c r="R225" i="21" s="1"/>
  <c r="O224" i="21"/>
  <c r="AF224" i="21" s="1"/>
  <c r="AM224" i="21" s="1"/>
  <c r="J224" i="21"/>
  <c r="AA224" i="21" s="1"/>
  <c r="I224" i="21"/>
  <c r="Z224" i="21" s="1"/>
  <c r="G224" i="21"/>
  <c r="X224" i="21" s="1"/>
  <c r="F224" i="21"/>
  <c r="W224" i="21" s="1"/>
  <c r="D224" i="21"/>
  <c r="U224" i="21" s="1"/>
  <c r="C224" i="21"/>
  <c r="T224" i="21" s="1"/>
  <c r="A224" i="21"/>
  <c r="R224" i="21" s="1"/>
  <c r="B223" i="21"/>
  <c r="S223" i="21" s="1"/>
  <c r="A223" i="21"/>
  <c r="R223" i="21" s="1"/>
  <c r="O222" i="21"/>
  <c r="AF222" i="21" s="1"/>
  <c r="AM222" i="21" s="1"/>
  <c r="J222" i="21"/>
  <c r="AA222" i="21" s="1"/>
  <c r="I222" i="21"/>
  <c r="G222" i="21"/>
  <c r="X222" i="21" s="1"/>
  <c r="F222" i="21"/>
  <c r="W222" i="21" s="1"/>
  <c r="D222" i="21"/>
  <c r="U222" i="21" s="1"/>
  <c r="C222" i="21"/>
  <c r="T222" i="21" s="1"/>
  <c r="A222" i="21"/>
  <c r="R222" i="21" s="1"/>
  <c r="B221" i="21"/>
  <c r="S221" i="21" s="1"/>
  <c r="A221" i="21"/>
  <c r="R221" i="21" s="1"/>
  <c r="O220" i="21"/>
  <c r="AF220" i="21" s="1"/>
  <c r="AM220" i="21" s="1"/>
  <c r="J220" i="21"/>
  <c r="AA220" i="21" s="1"/>
  <c r="I220" i="21"/>
  <c r="Z220" i="21" s="1"/>
  <c r="G220" i="21"/>
  <c r="X220" i="21" s="1"/>
  <c r="F220" i="21"/>
  <c r="W220" i="21" s="1"/>
  <c r="D220" i="21"/>
  <c r="U220" i="21" s="1"/>
  <c r="C220" i="21"/>
  <c r="T220" i="21" s="1"/>
  <c r="A220" i="21"/>
  <c r="R220" i="21" s="1"/>
  <c r="B219" i="21"/>
  <c r="S219" i="21" s="1"/>
  <c r="A219" i="21"/>
  <c r="R219" i="21" s="1"/>
  <c r="O218" i="21"/>
  <c r="AF218" i="21" s="1"/>
  <c r="AM218" i="21" s="1"/>
  <c r="J218" i="21"/>
  <c r="AA218" i="21" s="1"/>
  <c r="I218" i="21"/>
  <c r="G218" i="21"/>
  <c r="X218" i="21" s="1"/>
  <c r="F218" i="21"/>
  <c r="W218" i="21" s="1"/>
  <c r="D218" i="21"/>
  <c r="U218" i="21" s="1"/>
  <c r="C218" i="21"/>
  <c r="T218" i="21" s="1"/>
  <c r="A218" i="21"/>
  <c r="R218" i="21" s="1"/>
  <c r="B217" i="21"/>
  <c r="S217" i="21" s="1"/>
  <c r="A217" i="21"/>
  <c r="R217" i="21" s="1"/>
  <c r="O216" i="21"/>
  <c r="AF216" i="21" s="1"/>
  <c r="AM216" i="21" s="1"/>
  <c r="J216" i="21"/>
  <c r="AA216" i="21" s="1"/>
  <c r="I216" i="21"/>
  <c r="Z216" i="21" s="1"/>
  <c r="G216" i="21"/>
  <c r="X216" i="21" s="1"/>
  <c r="F216" i="21"/>
  <c r="D216" i="21"/>
  <c r="U216" i="21" s="1"/>
  <c r="C216" i="21"/>
  <c r="T216" i="21" s="1"/>
  <c r="A216" i="21"/>
  <c r="R216" i="21" s="1"/>
  <c r="B215" i="21"/>
  <c r="S215" i="21" s="1"/>
  <c r="A215" i="21"/>
  <c r="R215" i="21" s="1"/>
  <c r="O214" i="21"/>
  <c r="AF214" i="21" s="1"/>
  <c r="AM214" i="21" s="1"/>
  <c r="J214" i="21"/>
  <c r="AA214" i="21" s="1"/>
  <c r="I214" i="21"/>
  <c r="Z214" i="21" s="1"/>
  <c r="G214" i="21"/>
  <c r="X214" i="21" s="1"/>
  <c r="F214" i="21"/>
  <c r="W214" i="21" s="1"/>
  <c r="D214" i="21"/>
  <c r="U214" i="21" s="1"/>
  <c r="C214" i="21"/>
  <c r="T214" i="21" s="1"/>
  <c r="A214" i="21"/>
  <c r="R214" i="21" s="1"/>
  <c r="B213" i="21"/>
  <c r="S213" i="21" s="1"/>
  <c r="A213" i="21"/>
  <c r="R213" i="21" s="1"/>
  <c r="O212" i="21"/>
  <c r="AF212" i="21" s="1"/>
  <c r="AM212" i="21" s="1"/>
  <c r="J212" i="21"/>
  <c r="AA212" i="21" s="1"/>
  <c r="I212" i="21"/>
  <c r="Z212" i="21" s="1"/>
  <c r="G212" i="21"/>
  <c r="X212" i="21" s="1"/>
  <c r="F212" i="21"/>
  <c r="D212" i="21"/>
  <c r="U212" i="21" s="1"/>
  <c r="C212" i="21"/>
  <c r="T212" i="21" s="1"/>
  <c r="A212" i="21"/>
  <c r="R212" i="21" s="1"/>
  <c r="B211" i="21"/>
  <c r="S211" i="21" s="1"/>
  <c r="A211" i="21"/>
  <c r="R211" i="21" s="1"/>
  <c r="O210" i="21"/>
  <c r="AF210" i="21" s="1"/>
  <c r="AM210" i="21" s="1"/>
  <c r="J210" i="21"/>
  <c r="AA210" i="21" s="1"/>
  <c r="I210" i="21"/>
  <c r="Z210" i="21" s="1"/>
  <c r="G210" i="21"/>
  <c r="X210" i="21" s="1"/>
  <c r="F210" i="21"/>
  <c r="W210" i="21" s="1"/>
  <c r="D210" i="21"/>
  <c r="U210" i="21" s="1"/>
  <c r="C210" i="21"/>
  <c r="T210" i="21" s="1"/>
  <c r="A210" i="21"/>
  <c r="R210" i="21" s="1"/>
  <c r="B209" i="21"/>
  <c r="S209" i="21" s="1"/>
  <c r="A209" i="21"/>
  <c r="R209" i="21" s="1"/>
  <c r="O208" i="21"/>
  <c r="AF208" i="21" s="1"/>
  <c r="AM208" i="21" s="1"/>
  <c r="J208" i="21"/>
  <c r="AA208" i="21" s="1"/>
  <c r="I208" i="21"/>
  <c r="Z208" i="21" s="1"/>
  <c r="G208" i="21"/>
  <c r="X208" i="21" s="1"/>
  <c r="F208" i="21"/>
  <c r="W208" i="21" s="1"/>
  <c r="D208" i="21"/>
  <c r="U208" i="21" s="1"/>
  <c r="C208" i="21"/>
  <c r="T208" i="21" s="1"/>
  <c r="A208" i="21"/>
  <c r="R208" i="21" s="1"/>
  <c r="B207" i="21"/>
  <c r="S207" i="21" s="1"/>
  <c r="A207" i="21"/>
  <c r="R207" i="21" s="1"/>
  <c r="O206" i="21"/>
  <c r="AF206" i="21" s="1"/>
  <c r="AM206" i="21" s="1"/>
  <c r="J206" i="21"/>
  <c r="AA206" i="21" s="1"/>
  <c r="I206" i="21"/>
  <c r="Z206" i="21" s="1"/>
  <c r="G206" i="21"/>
  <c r="X206" i="21" s="1"/>
  <c r="F206" i="21"/>
  <c r="W206" i="21" s="1"/>
  <c r="D206" i="21"/>
  <c r="U206" i="21" s="1"/>
  <c r="C206" i="21"/>
  <c r="T206" i="21" s="1"/>
  <c r="A206" i="21"/>
  <c r="R206" i="21" s="1"/>
  <c r="B205" i="21"/>
  <c r="S205" i="21" s="1"/>
  <c r="A205" i="21"/>
  <c r="R205" i="21" s="1"/>
  <c r="O199" i="21"/>
  <c r="AF199" i="21" s="1"/>
  <c r="AM199" i="21" s="1"/>
  <c r="J199" i="21"/>
  <c r="AA199" i="21" s="1"/>
  <c r="I199" i="21"/>
  <c r="G199" i="21"/>
  <c r="X199" i="21" s="1"/>
  <c r="F199" i="21"/>
  <c r="W199" i="21" s="1"/>
  <c r="D199" i="21"/>
  <c r="U199" i="21" s="1"/>
  <c r="C199" i="21"/>
  <c r="T199" i="21" s="1"/>
  <c r="A199" i="21"/>
  <c r="R199" i="21" s="1"/>
  <c r="B198" i="21"/>
  <c r="S198" i="21" s="1"/>
  <c r="A198" i="21"/>
  <c r="R198" i="21" s="1"/>
  <c r="O197" i="21"/>
  <c r="AF197" i="21" s="1"/>
  <c r="AM197" i="21" s="1"/>
  <c r="J197" i="21"/>
  <c r="AA197" i="21" s="1"/>
  <c r="I197" i="21"/>
  <c r="Z197" i="21" s="1"/>
  <c r="G197" i="21"/>
  <c r="X197" i="21" s="1"/>
  <c r="F197" i="21"/>
  <c r="W197" i="21" s="1"/>
  <c r="D197" i="21"/>
  <c r="U197" i="21" s="1"/>
  <c r="C197" i="21"/>
  <c r="T197" i="21" s="1"/>
  <c r="A197" i="21"/>
  <c r="R197" i="21" s="1"/>
  <c r="B196" i="21"/>
  <c r="S196" i="21" s="1"/>
  <c r="A196" i="21"/>
  <c r="R196" i="21" s="1"/>
  <c r="O195" i="21"/>
  <c r="AF195" i="21" s="1"/>
  <c r="AM195" i="21" s="1"/>
  <c r="J195" i="21"/>
  <c r="AA195" i="21" s="1"/>
  <c r="I195" i="21"/>
  <c r="Z195" i="21" s="1"/>
  <c r="G195" i="21"/>
  <c r="X195" i="21" s="1"/>
  <c r="F195" i="21"/>
  <c r="W195" i="21" s="1"/>
  <c r="D195" i="21"/>
  <c r="U195" i="21" s="1"/>
  <c r="C195" i="21"/>
  <c r="T195" i="21" s="1"/>
  <c r="A195" i="21"/>
  <c r="R195" i="21" s="1"/>
  <c r="B194" i="21"/>
  <c r="S194" i="21" s="1"/>
  <c r="A194" i="21"/>
  <c r="R194" i="21" s="1"/>
  <c r="O193" i="21"/>
  <c r="AF193" i="21" s="1"/>
  <c r="AM193" i="21" s="1"/>
  <c r="J193" i="21"/>
  <c r="AA193" i="21" s="1"/>
  <c r="I193" i="21"/>
  <c r="Z193" i="21" s="1"/>
  <c r="G193" i="21"/>
  <c r="X193" i="21" s="1"/>
  <c r="F193" i="21"/>
  <c r="W193" i="21" s="1"/>
  <c r="D193" i="21"/>
  <c r="U193" i="21" s="1"/>
  <c r="C193" i="21"/>
  <c r="T193" i="21" s="1"/>
  <c r="A193" i="21"/>
  <c r="R193" i="21" s="1"/>
  <c r="B192" i="21"/>
  <c r="S192" i="21" s="1"/>
  <c r="A192" i="21"/>
  <c r="R192" i="21" s="1"/>
  <c r="O191" i="21"/>
  <c r="AF191" i="21" s="1"/>
  <c r="AM191" i="21" s="1"/>
  <c r="J191" i="21"/>
  <c r="AA191" i="21" s="1"/>
  <c r="I191" i="21"/>
  <c r="Z191" i="21" s="1"/>
  <c r="G191" i="21"/>
  <c r="X191" i="21" s="1"/>
  <c r="F191" i="21"/>
  <c r="W191" i="21" s="1"/>
  <c r="D191" i="21"/>
  <c r="U191" i="21" s="1"/>
  <c r="C191" i="21"/>
  <c r="T191" i="21" s="1"/>
  <c r="A191" i="21"/>
  <c r="R191" i="21" s="1"/>
  <c r="B190" i="21"/>
  <c r="S190" i="21" s="1"/>
  <c r="A190" i="21"/>
  <c r="R190" i="21" s="1"/>
  <c r="O189" i="21"/>
  <c r="AF189" i="21" s="1"/>
  <c r="AM189" i="21" s="1"/>
  <c r="J189" i="21"/>
  <c r="AA189" i="21" s="1"/>
  <c r="I189" i="21"/>
  <c r="Z189" i="21" s="1"/>
  <c r="G189" i="21"/>
  <c r="X189" i="21" s="1"/>
  <c r="F189" i="21"/>
  <c r="W189" i="21" s="1"/>
  <c r="D189" i="21"/>
  <c r="U189" i="21" s="1"/>
  <c r="C189" i="21"/>
  <c r="T189" i="21" s="1"/>
  <c r="A189" i="21"/>
  <c r="R189" i="21" s="1"/>
  <c r="B188" i="21"/>
  <c r="S188" i="21" s="1"/>
  <c r="A188" i="21"/>
  <c r="R188" i="21" s="1"/>
  <c r="O187" i="21"/>
  <c r="AF187" i="21" s="1"/>
  <c r="AM187" i="21" s="1"/>
  <c r="J187" i="21"/>
  <c r="AA187" i="21" s="1"/>
  <c r="I187" i="21"/>
  <c r="Z187" i="21" s="1"/>
  <c r="G187" i="21"/>
  <c r="X187" i="21" s="1"/>
  <c r="F187" i="21"/>
  <c r="W187" i="21" s="1"/>
  <c r="D187" i="21"/>
  <c r="U187" i="21" s="1"/>
  <c r="C187" i="21"/>
  <c r="T187" i="21" s="1"/>
  <c r="A187" i="21"/>
  <c r="R187" i="21" s="1"/>
  <c r="B186" i="21"/>
  <c r="S186" i="21" s="1"/>
  <c r="A186" i="21"/>
  <c r="R186" i="21" s="1"/>
  <c r="O185" i="21"/>
  <c r="AF185" i="21" s="1"/>
  <c r="AM185" i="21" s="1"/>
  <c r="J185" i="21"/>
  <c r="AA185" i="21" s="1"/>
  <c r="I185" i="21"/>
  <c r="G185" i="21"/>
  <c r="X185" i="21" s="1"/>
  <c r="F185" i="21"/>
  <c r="W185" i="21" s="1"/>
  <c r="D185" i="21"/>
  <c r="U185" i="21" s="1"/>
  <c r="C185" i="21"/>
  <c r="T185" i="21" s="1"/>
  <c r="A185" i="21"/>
  <c r="R185" i="21" s="1"/>
  <c r="B184" i="21"/>
  <c r="S184" i="21" s="1"/>
  <c r="A184" i="21"/>
  <c r="R184" i="21" s="1"/>
  <c r="O183" i="21"/>
  <c r="AF183" i="21" s="1"/>
  <c r="AM183" i="21" s="1"/>
  <c r="J183" i="21"/>
  <c r="AA183" i="21" s="1"/>
  <c r="I183" i="21"/>
  <c r="Z183" i="21" s="1"/>
  <c r="G183" i="21"/>
  <c r="X183" i="21" s="1"/>
  <c r="F183" i="21"/>
  <c r="D183" i="21"/>
  <c r="U183" i="21" s="1"/>
  <c r="C183" i="21"/>
  <c r="T183" i="21" s="1"/>
  <c r="A183" i="21"/>
  <c r="R183" i="21" s="1"/>
  <c r="B182" i="21"/>
  <c r="S182" i="21" s="1"/>
  <c r="A182" i="21"/>
  <c r="R182" i="21" s="1"/>
  <c r="O181" i="21"/>
  <c r="AF181" i="21" s="1"/>
  <c r="AM181" i="21" s="1"/>
  <c r="J181" i="21"/>
  <c r="AA181" i="21" s="1"/>
  <c r="I181" i="21"/>
  <c r="G181" i="21"/>
  <c r="X181" i="21" s="1"/>
  <c r="F181" i="21"/>
  <c r="W181" i="21" s="1"/>
  <c r="D181" i="21"/>
  <c r="U181" i="21" s="1"/>
  <c r="C181" i="21"/>
  <c r="T181" i="21" s="1"/>
  <c r="A181" i="21"/>
  <c r="R181" i="21" s="1"/>
  <c r="B180" i="21"/>
  <c r="S180" i="21" s="1"/>
  <c r="A180" i="21"/>
  <c r="R180" i="21" s="1"/>
  <c r="O179" i="21"/>
  <c r="AF179" i="21" s="1"/>
  <c r="AM179" i="21" s="1"/>
  <c r="J179" i="21"/>
  <c r="AA179" i="21" s="1"/>
  <c r="I179" i="21"/>
  <c r="Z179" i="21" s="1"/>
  <c r="G179" i="21"/>
  <c r="X179" i="21" s="1"/>
  <c r="F179" i="21"/>
  <c r="D179" i="21"/>
  <c r="U179" i="21" s="1"/>
  <c r="C179" i="21"/>
  <c r="T179" i="21" s="1"/>
  <c r="A179" i="21"/>
  <c r="R179" i="21" s="1"/>
  <c r="B178" i="21"/>
  <c r="S178" i="21" s="1"/>
  <c r="A178" i="21"/>
  <c r="R178" i="21" s="1"/>
  <c r="O177" i="21"/>
  <c r="AF177" i="21" s="1"/>
  <c r="AM177" i="21" s="1"/>
  <c r="J177" i="21"/>
  <c r="AA177" i="21" s="1"/>
  <c r="I177" i="21"/>
  <c r="G177" i="21"/>
  <c r="X177" i="21" s="1"/>
  <c r="F177" i="21"/>
  <c r="W177" i="21" s="1"/>
  <c r="D177" i="21"/>
  <c r="U177" i="21" s="1"/>
  <c r="C177" i="21"/>
  <c r="T177" i="21" s="1"/>
  <c r="A177" i="21"/>
  <c r="R177" i="21" s="1"/>
  <c r="B176" i="21"/>
  <c r="S176" i="21" s="1"/>
  <c r="A176" i="21"/>
  <c r="R176" i="21" s="1"/>
  <c r="O175" i="21"/>
  <c r="AF175" i="21" s="1"/>
  <c r="AM175" i="21" s="1"/>
  <c r="J175" i="21"/>
  <c r="AA175" i="21" s="1"/>
  <c r="I175" i="21"/>
  <c r="Z175" i="21" s="1"/>
  <c r="G175" i="21"/>
  <c r="X175" i="21" s="1"/>
  <c r="F175" i="21"/>
  <c r="D175" i="21"/>
  <c r="U175" i="21" s="1"/>
  <c r="C175" i="21"/>
  <c r="T175" i="21" s="1"/>
  <c r="A175" i="21"/>
  <c r="R175" i="21" s="1"/>
  <c r="B174" i="21"/>
  <c r="S174" i="21" s="1"/>
  <c r="A174" i="21"/>
  <c r="R174" i="21" s="1"/>
  <c r="O173" i="21"/>
  <c r="AF173" i="21" s="1"/>
  <c r="AM173" i="21" s="1"/>
  <c r="J173" i="21"/>
  <c r="AA173" i="21" s="1"/>
  <c r="I173" i="21"/>
  <c r="G173" i="21"/>
  <c r="X173" i="21" s="1"/>
  <c r="F173" i="21"/>
  <c r="W173" i="21" s="1"/>
  <c r="D173" i="21"/>
  <c r="U173" i="21" s="1"/>
  <c r="C173" i="21"/>
  <c r="T173" i="21" s="1"/>
  <c r="A173" i="21"/>
  <c r="R173" i="21" s="1"/>
  <c r="B172" i="21"/>
  <c r="S172" i="21" s="1"/>
  <c r="A172" i="21"/>
  <c r="R172" i="21" s="1"/>
  <c r="O171" i="21"/>
  <c r="AF171" i="21" s="1"/>
  <c r="AM171" i="21" s="1"/>
  <c r="J171" i="21"/>
  <c r="AA171" i="21" s="1"/>
  <c r="I171" i="21"/>
  <c r="Z171" i="21" s="1"/>
  <c r="G171" i="21"/>
  <c r="X171" i="21" s="1"/>
  <c r="F171" i="21"/>
  <c r="D171" i="21"/>
  <c r="U171" i="21" s="1"/>
  <c r="C171" i="21"/>
  <c r="T171" i="21" s="1"/>
  <c r="A171" i="21"/>
  <c r="R171" i="21" s="1"/>
  <c r="B170" i="21"/>
  <c r="S170" i="21" s="1"/>
  <c r="A170" i="21"/>
  <c r="R170" i="21" s="1"/>
  <c r="W18" i="21"/>
  <c r="A7" i="21"/>
  <c r="R7" i="21" s="1"/>
  <c r="O34" i="21"/>
  <c r="AF34" i="21" s="1"/>
  <c r="AM34" i="21" s="1"/>
  <c r="J34" i="21"/>
  <c r="AA34" i="21" s="1"/>
  <c r="I34" i="21"/>
  <c r="Z34" i="21" s="1"/>
  <c r="G34" i="21"/>
  <c r="X34" i="21" s="1"/>
  <c r="F34" i="21"/>
  <c r="W34" i="21" s="1"/>
  <c r="D34" i="21"/>
  <c r="U34" i="21" s="1"/>
  <c r="C34" i="21"/>
  <c r="T34" i="21" s="1"/>
  <c r="A34" i="21"/>
  <c r="R34" i="21" s="1"/>
  <c r="B33" i="21"/>
  <c r="S33" i="21" s="1"/>
  <c r="A33" i="21"/>
  <c r="R33" i="21" s="1"/>
  <c r="O32" i="21"/>
  <c r="AF32" i="21" s="1"/>
  <c r="AM32" i="21" s="1"/>
  <c r="J32" i="21"/>
  <c r="AA32" i="21" s="1"/>
  <c r="I32" i="21"/>
  <c r="G32" i="21"/>
  <c r="X32" i="21" s="1"/>
  <c r="F32" i="21"/>
  <c r="W32" i="21" s="1"/>
  <c r="D32" i="21"/>
  <c r="U32" i="21" s="1"/>
  <c r="C32" i="21"/>
  <c r="T32" i="21" s="1"/>
  <c r="A32" i="21"/>
  <c r="R32" i="21" s="1"/>
  <c r="B31" i="21"/>
  <c r="S31" i="21" s="1"/>
  <c r="A31" i="21"/>
  <c r="R31" i="21" s="1"/>
  <c r="O30" i="21"/>
  <c r="AF30" i="21" s="1"/>
  <c r="AM30" i="21" s="1"/>
  <c r="J30" i="21"/>
  <c r="AA30" i="21" s="1"/>
  <c r="I30" i="21"/>
  <c r="Z30" i="21" s="1"/>
  <c r="G30" i="21"/>
  <c r="X30" i="21" s="1"/>
  <c r="F30" i="21"/>
  <c r="D30" i="21"/>
  <c r="U30" i="21" s="1"/>
  <c r="C30" i="21"/>
  <c r="T30" i="21" s="1"/>
  <c r="A30" i="21"/>
  <c r="R30" i="21" s="1"/>
  <c r="B29" i="21"/>
  <c r="S29" i="21" s="1"/>
  <c r="A29" i="21"/>
  <c r="R29" i="21" s="1"/>
  <c r="O28" i="21"/>
  <c r="AF28" i="21" s="1"/>
  <c r="AM28" i="21" s="1"/>
  <c r="J28" i="21"/>
  <c r="AA28" i="21" s="1"/>
  <c r="I28" i="21"/>
  <c r="G28" i="21"/>
  <c r="X28" i="21" s="1"/>
  <c r="F28" i="21"/>
  <c r="W28" i="21" s="1"/>
  <c r="D28" i="21"/>
  <c r="U28" i="21" s="1"/>
  <c r="C28" i="21"/>
  <c r="T28" i="21" s="1"/>
  <c r="A28" i="21"/>
  <c r="R28" i="21" s="1"/>
  <c r="B27" i="21"/>
  <c r="S27" i="21" s="1"/>
  <c r="A27" i="21"/>
  <c r="R27" i="21" s="1"/>
  <c r="O26" i="21"/>
  <c r="AF26" i="21" s="1"/>
  <c r="AM26" i="21" s="1"/>
  <c r="J26" i="21"/>
  <c r="AA26" i="21" s="1"/>
  <c r="I26" i="21"/>
  <c r="Z26" i="21" s="1"/>
  <c r="G26" i="21"/>
  <c r="X26" i="21" s="1"/>
  <c r="F26" i="21"/>
  <c r="W26" i="21" s="1"/>
  <c r="D26" i="21"/>
  <c r="U26" i="21" s="1"/>
  <c r="C26" i="21"/>
  <c r="T26" i="21" s="1"/>
  <c r="A26" i="21"/>
  <c r="R26" i="21" s="1"/>
  <c r="B25" i="21"/>
  <c r="S25" i="21" s="1"/>
  <c r="A25" i="21"/>
  <c r="R25" i="21" s="1"/>
  <c r="O24" i="21"/>
  <c r="AF24" i="21" s="1"/>
  <c r="AM24" i="21" s="1"/>
  <c r="J24" i="21"/>
  <c r="AA24" i="21" s="1"/>
  <c r="I24" i="21"/>
  <c r="G24" i="21"/>
  <c r="X24" i="21" s="1"/>
  <c r="F24" i="21"/>
  <c r="W24" i="21" s="1"/>
  <c r="D24" i="21"/>
  <c r="U24" i="21" s="1"/>
  <c r="C24" i="21"/>
  <c r="T24" i="21" s="1"/>
  <c r="A24" i="21"/>
  <c r="R24" i="21" s="1"/>
  <c r="B23" i="21"/>
  <c r="S23" i="21" s="1"/>
  <c r="A23" i="21"/>
  <c r="R23" i="21" s="1"/>
  <c r="O22" i="21"/>
  <c r="AF22" i="21" s="1"/>
  <c r="AM22" i="21" s="1"/>
  <c r="J22" i="21"/>
  <c r="AA22" i="21" s="1"/>
  <c r="I22" i="21"/>
  <c r="Z22" i="21" s="1"/>
  <c r="G22" i="21"/>
  <c r="X22" i="21" s="1"/>
  <c r="F22" i="21"/>
  <c r="W22" i="21" s="1"/>
  <c r="D22" i="21"/>
  <c r="U22" i="21" s="1"/>
  <c r="C22" i="21"/>
  <c r="T22" i="21" s="1"/>
  <c r="A22" i="21"/>
  <c r="R22" i="21" s="1"/>
  <c r="B21" i="21"/>
  <c r="S21" i="21" s="1"/>
  <c r="A21" i="21"/>
  <c r="R21" i="21" s="1"/>
  <c r="O20" i="21"/>
  <c r="AF20" i="21" s="1"/>
  <c r="AM20" i="21" s="1"/>
  <c r="J20" i="21"/>
  <c r="AA20" i="21" s="1"/>
  <c r="I20" i="21"/>
  <c r="G20" i="21"/>
  <c r="X20" i="21" s="1"/>
  <c r="F20" i="21"/>
  <c r="W20" i="21" s="1"/>
  <c r="D20" i="21"/>
  <c r="U20" i="21" s="1"/>
  <c r="C20" i="21"/>
  <c r="T20" i="21" s="1"/>
  <c r="A20" i="21"/>
  <c r="R20" i="21" s="1"/>
  <c r="B19" i="21"/>
  <c r="S19" i="21" s="1"/>
  <c r="A19" i="21"/>
  <c r="R19" i="21" s="1"/>
  <c r="O18" i="21"/>
  <c r="AF18" i="21" s="1"/>
  <c r="AM18" i="21" s="1"/>
  <c r="J18" i="21"/>
  <c r="AA18" i="21" s="1"/>
  <c r="I18" i="21"/>
  <c r="Z18" i="21" s="1"/>
  <c r="G18" i="21"/>
  <c r="X18" i="21" s="1"/>
  <c r="D18" i="21"/>
  <c r="U18" i="21" s="1"/>
  <c r="C18" i="21"/>
  <c r="T18" i="21" s="1"/>
  <c r="A18" i="21"/>
  <c r="R18" i="21" s="1"/>
  <c r="B17" i="21"/>
  <c r="S17" i="21" s="1"/>
  <c r="A17" i="21"/>
  <c r="R17" i="21" s="1"/>
  <c r="O16" i="21"/>
  <c r="AF16" i="21" s="1"/>
  <c r="AM16" i="21" s="1"/>
  <c r="J16" i="21"/>
  <c r="AA16" i="21" s="1"/>
  <c r="I16" i="21"/>
  <c r="Z16" i="21" s="1"/>
  <c r="G16" i="21"/>
  <c r="X16" i="21" s="1"/>
  <c r="F16" i="21"/>
  <c r="D16" i="21"/>
  <c r="U16" i="21" s="1"/>
  <c r="C16" i="21"/>
  <c r="T16" i="21" s="1"/>
  <c r="A16" i="21"/>
  <c r="R16" i="21" s="1"/>
  <c r="B15" i="21"/>
  <c r="S15" i="21" s="1"/>
  <c r="A15" i="21"/>
  <c r="R15" i="21" s="1"/>
  <c r="O14" i="21"/>
  <c r="AF14" i="21" s="1"/>
  <c r="AM14" i="21" s="1"/>
  <c r="J14" i="21"/>
  <c r="AA14" i="21" s="1"/>
  <c r="I14" i="21"/>
  <c r="Z14" i="21" s="1"/>
  <c r="G14" i="21"/>
  <c r="X14" i="21" s="1"/>
  <c r="F14" i="21"/>
  <c r="W14" i="21" s="1"/>
  <c r="D14" i="21"/>
  <c r="U14" i="21" s="1"/>
  <c r="C14" i="21"/>
  <c r="T14" i="21" s="1"/>
  <c r="A14" i="21"/>
  <c r="R14" i="21" s="1"/>
  <c r="B13" i="21"/>
  <c r="S13" i="21" s="1"/>
  <c r="A13" i="21"/>
  <c r="R13" i="21" s="1"/>
  <c r="O12" i="21"/>
  <c r="AF12" i="21" s="1"/>
  <c r="AM12" i="21" s="1"/>
  <c r="J12" i="21"/>
  <c r="AA12" i="21" s="1"/>
  <c r="I12" i="21"/>
  <c r="Z12" i="21" s="1"/>
  <c r="G12" i="21"/>
  <c r="X12" i="21" s="1"/>
  <c r="F12" i="21"/>
  <c r="D12" i="21"/>
  <c r="U12" i="21" s="1"/>
  <c r="C12" i="21"/>
  <c r="T12" i="21" s="1"/>
  <c r="A12" i="21"/>
  <c r="R12" i="21" s="1"/>
  <c r="B11" i="21"/>
  <c r="S11" i="21" s="1"/>
  <c r="A11" i="21"/>
  <c r="R11" i="21" s="1"/>
  <c r="O10" i="21"/>
  <c r="AF10" i="21" s="1"/>
  <c r="AM10" i="21" s="1"/>
  <c r="J10" i="21"/>
  <c r="AA10" i="21" s="1"/>
  <c r="I10" i="21"/>
  <c r="Z10" i="21" s="1"/>
  <c r="G10" i="21"/>
  <c r="X10" i="21" s="1"/>
  <c r="F10" i="21"/>
  <c r="W10" i="21" s="1"/>
  <c r="D10" i="21"/>
  <c r="U10" i="21" s="1"/>
  <c r="C10" i="21"/>
  <c r="T10" i="21" s="1"/>
  <c r="A10" i="21"/>
  <c r="R10" i="21" s="1"/>
  <c r="B9" i="21"/>
  <c r="S9" i="21" s="1"/>
  <c r="A9" i="21"/>
  <c r="R9" i="21" s="1"/>
  <c r="O8" i="21"/>
  <c r="AF8" i="21" s="1"/>
  <c r="AM8" i="21" s="1"/>
  <c r="J8" i="21"/>
  <c r="AA8" i="21" s="1"/>
  <c r="I8" i="21"/>
  <c r="Z8" i="21" s="1"/>
  <c r="G8" i="21"/>
  <c r="X8" i="21" s="1"/>
  <c r="F8" i="21"/>
  <c r="D8" i="21"/>
  <c r="U8" i="21" s="1"/>
  <c r="C8" i="21"/>
  <c r="T8" i="21" s="1"/>
  <c r="A8" i="21"/>
  <c r="R8" i="21" s="1"/>
  <c r="B7" i="21"/>
  <c r="S7" i="21" s="1"/>
  <c r="O6" i="21"/>
  <c r="AF6" i="21" s="1"/>
  <c r="AM6" i="21" s="1"/>
  <c r="J6" i="21"/>
  <c r="AA6" i="21" s="1"/>
  <c r="I6" i="21"/>
  <c r="G6" i="21"/>
  <c r="X6" i="21" s="1"/>
  <c r="F6" i="21"/>
  <c r="W6" i="21" s="1"/>
  <c r="D6" i="21"/>
  <c r="U6" i="21" s="1"/>
  <c r="C6" i="21"/>
  <c r="T6" i="21" s="1"/>
  <c r="A6" i="21"/>
  <c r="R6" i="21" s="1"/>
  <c r="B5" i="21"/>
  <c r="S5" i="21" s="1"/>
  <c r="P28" i="22"/>
  <c r="P26" i="22"/>
  <c r="AH26" i="22" s="1"/>
  <c r="P24" i="22"/>
  <c r="P22" i="22"/>
  <c r="P20" i="22"/>
  <c r="A5" i="21"/>
  <c r="R5" i="21" s="1"/>
  <c r="D8" i="20"/>
  <c r="I8" i="20" s="1"/>
  <c r="O8" i="20" s="1"/>
  <c r="G9" i="20"/>
  <c r="L9" i="20" s="1"/>
  <c r="E9" i="20"/>
  <c r="J9" i="20" s="1"/>
  <c r="G8" i="20"/>
  <c r="L8" i="20" s="1"/>
  <c r="E8" i="20"/>
  <c r="J8" i="20" s="1"/>
  <c r="G7" i="20"/>
  <c r="L7" i="20" s="1"/>
  <c r="E7" i="20"/>
  <c r="J7" i="20" s="1"/>
  <c r="G6" i="20"/>
  <c r="L6" i="20" s="1"/>
  <c r="E6" i="20"/>
  <c r="J6" i="20" s="1"/>
  <c r="G5" i="20"/>
  <c r="L5" i="20" s="1"/>
  <c r="E5" i="20"/>
  <c r="J5" i="20" s="1"/>
  <c r="D5" i="20"/>
  <c r="I5" i="20" s="1"/>
  <c r="T25" i="23"/>
  <c r="O25" i="23"/>
  <c r="V24" i="23"/>
  <c r="Q24" i="23"/>
  <c r="V23" i="23"/>
  <c r="Q23" i="23"/>
  <c r="V22" i="23"/>
  <c r="Q22" i="23"/>
  <c r="V21" i="23"/>
  <c r="Q21" i="23"/>
  <c r="V20" i="23"/>
  <c r="Q20" i="23"/>
  <c r="V19" i="23"/>
  <c r="Q19" i="23"/>
  <c r="T14" i="23"/>
  <c r="O14" i="23"/>
  <c r="V13" i="23"/>
  <c r="Q13" i="23"/>
  <c r="V12" i="23"/>
  <c r="Q12" i="23"/>
  <c r="V11" i="23"/>
  <c r="Q11" i="23"/>
  <c r="V10" i="23"/>
  <c r="Q10" i="23"/>
  <c r="V9" i="23"/>
  <c r="Q9" i="23"/>
  <c r="V8" i="23"/>
  <c r="V14" i="23" s="1"/>
  <c r="Q8" i="23"/>
  <c r="B27" i="19"/>
  <c r="B24" i="19"/>
  <c r="B21" i="19"/>
  <c r="B18" i="19"/>
  <c r="B15" i="19"/>
  <c r="I15" i="19" s="1"/>
  <c r="B12" i="19"/>
  <c r="D26" i="19"/>
  <c r="B26" i="19"/>
  <c r="D23" i="19"/>
  <c r="B23" i="19"/>
  <c r="D20" i="19"/>
  <c r="B20" i="19"/>
  <c r="D17" i="19"/>
  <c r="B17" i="19"/>
  <c r="D14" i="19"/>
  <c r="D13" i="13" s="1"/>
  <c r="B14" i="19"/>
  <c r="D11" i="19"/>
  <c r="B11" i="19"/>
  <c r="B6" i="19"/>
  <c r="B5" i="19"/>
  <c r="H25" i="23"/>
  <c r="C25" i="23"/>
  <c r="H14" i="23"/>
  <c r="C14" i="23"/>
  <c r="B14" i="18"/>
  <c r="E5" i="11"/>
  <c r="H25" i="17"/>
  <c r="C25" i="17"/>
  <c r="J24" i="17"/>
  <c r="E24" i="17"/>
  <c r="J23" i="17"/>
  <c r="E23" i="17"/>
  <c r="J22" i="17"/>
  <c r="E22" i="17"/>
  <c r="J21" i="17"/>
  <c r="E21" i="17"/>
  <c r="J20" i="17"/>
  <c r="E20" i="17"/>
  <c r="J19" i="17"/>
  <c r="J25" i="17" s="1"/>
  <c r="E19" i="17"/>
  <c r="E25" i="17" s="1"/>
  <c r="H14" i="17"/>
  <c r="C14" i="17"/>
  <c r="J13" i="17"/>
  <c r="E13" i="17"/>
  <c r="J12" i="17"/>
  <c r="E12" i="17"/>
  <c r="J11" i="17"/>
  <c r="E11" i="17"/>
  <c r="J10" i="17"/>
  <c r="E10" i="17"/>
  <c r="J9" i="17"/>
  <c r="E9" i="17"/>
  <c r="J8" i="17"/>
  <c r="J14" i="17" s="1"/>
  <c r="E8" i="17"/>
  <c r="E14" i="17" s="1"/>
  <c r="L59" i="16"/>
  <c r="K59" i="16"/>
  <c r="L50" i="16"/>
  <c r="K50" i="16"/>
  <c r="O30" i="16"/>
  <c r="O32" i="16" s="1"/>
  <c r="H18" i="14" s="1"/>
  <c r="K29" i="16"/>
  <c r="K27" i="16"/>
  <c r="K25" i="16"/>
  <c r="K23" i="16"/>
  <c r="K21" i="16"/>
  <c r="O15" i="16"/>
  <c r="K14" i="16"/>
  <c r="L14" i="16" s="1"/>
  <c r="K12" i="16"/>
  <c r="L12" i="16" s="1"/>
  <c r="K10" i="16"/>
  <c r="L10" i="16" s="1"/>
  <c r="K8" i="16"/>
  <c r="K6" i="16"/>
  <c r="O155" i="15"/>
  <c r="H21" i="14" s="1"/>
  <c r="O140" i="15"/>
  <c r="H20" i="14" s="1"/>
  <c r="R132" i="15"/>
  <c r="O105" i="15"/>
  <c r="H19" i="14" s="1"/>
  <c r="O70" i="15"/>
  <c r="H17" i="14" s="1"/>
  <c r="O35" i="15"/>
  <c r="H16" i="14" s="1"/>
  <c r="K34" i="15"/>
  <c r="K32" i="15"/>
  <c r="K30" i="15"/>
  <c r="L30" i="15" s="1"/>
  <c r="K28" i="15"/>
  <c r="K26" i="15"/>
  <c r="K24" i="15"/>
  <c r="K22" i="15"/>
  <c r="L22" i="15" s="1"/>
  <c r="K20" i="15"/>
  <c r="K18" i="15"/>
  <c r="K16" i="15"/>
  <c r="K14" i="15"/>
  <c r="L14" i="15" s="1"/>
  <c r="K12" i="15"/>
  <c r="K10" i="15"/>
  <c r="K8" i="15"/>
  <c r="L8" i="15" s="1"/>
  <c r="K6" i="15"/>
  <c r="L6" i="15" s="1"/>
  <c r="AM235" i="21" l="1"/>
  <c r="O270" i="21"/>
  <c r="H22" i="20" s="1"/>
  <c r="O285" i="21"/>
  <c r="H23" i="20" s="1"/>
  <c r="AM285" i="21"/>
  <c r="AF270" i="21"/>
  <c r="M22" i="20" s="1"/>
  <c r="O235" i="21"/>
  <c r="H21" i="20" s="1"/>
  <c r="O200" i="21"/>
  <c r="H19" i="20" s="1"/>
  <c r="AM270" i="21"/>
  <c r="K15" i="16"/>
  <c r="L23" i="16"/>
  <c r="L29" i="16"/>
  <c r="L25" i="16"/>
  <c r="N25" i="16" s="1"/>
  <c r="L21" i="16"/>
  <c r="M21" i="16" s="1"/>
  <c r="AC50" i="22"/>
  <c r="J20" i="19"/>
  <c r="D21" i="13"/>
  <c r="G21" i="13" s="1"/>
  <c r="CC4" i="9"/>
  <c r="J26" i="19"/>
  <c r="D29" i="13"/>
  <c r="G29" i="13" s="1"/>
  <c r="CG4" i="9"/>
  <c r="F14" i="13"/>
  <c r="J14" i="19"/>
  <c r="BY4" i="9"/>
  <c r="I12" i="19"/>
  <c r="F10" i="13"/>
  <c r="E5" i="18"/>
  <c r="Q14" i="23"/>
  <c r="AB10" i="21"/>
  <c r="AH10" i="21" s="1"/>
  <c r="AD50" i="22"/>
  <c r="O30" i="22"/>
  <c r="K8" i="22"/>
  <c r="L8" i="22" s="1"/>
  <c r="O15" i="22"/>
  <c r="K12" i="22"/>
  <c r="L12" i="22" s="1"/>
  <c r="M12" i="22" s="1"/>
  <c r="N12" i="22" s="1"/>
  <c r="AG30" i="22"/>
  <c r="K25" i="22"/>
  <c r="L25" i="22" s="1"/>
  <c r="K29" i="22"/>
  <c r="L29" i="22" s="1"/>
  <c r="M29" i="22" s="1"/>
  <c r="N29" i="22" s="1"/>
  <c r="K59" i="22"/>
  <c r="AH20" i="22"/>
  <c r="AH28" i="22"/>
  <c r="K6" i="22"/>
  <c r="L6" i="22" s="1"/>
  <c r="M6" i="22" s="1"/>
  <c r="N6" i="22" s="1"/>
  <c r="K10" i="22"/>
  <c r="L10" i="22" s="1"/>
  <c r="M10" i="22" s="1"/>
  <c r="N10" i="22" s="1"/>
  <c r="K14" i="22"/>
  <c r="L14" i="22" s="1"/>
  <c r="M14" i="22" s="1"/>
  <c r="N14" i="22" s="1"/>
  <c r="K23" i="22"/>
  <c r="L23" i="22" s="1"/>
  <c r="K27" i="22"/>
  <c r="L27" i="22" s="1"/>
  <c r="M27" i="22" s="1"/>
  <c r="N27" i="22" s="1"/>
  <c r="AA6" i="22"/>
  <c r="AC6" i="22" s="1"/>
  <c r="AJ6" i="22" s="1"/>
  <c r="X8" i="22"/>
  <c r="AC8" i="22" s="1"/>
  <c r="X25" i="22"/>
  <c r="AC25" i="22" s="1"/>
  <c r="AH22" i="22"/>
  <c r="AA14" i="22"/>
  <c r="AC14" i="22" s="1"/>
  <c r="X29" i="22"/>
  <c r="AC29" i="22" s="1"/>
  <c r="AG8" i="22"/>
  <c r="AO8" i="22" s="1"/>
  <c r="AO15" i="22" s="1"/>
  <c r="AA10" i="22"/>
  <c r="AC10" i="22" s="1"/>
  <c r="X12" i="22"/>
  <c r="AC12" i="22" s="1"/>
  <c r="AA23" i="22"/>
  <c r="AC23" i="22" s="1"/>
  <c r="AA27" i="22"/>
  <c r="AC27" i="22" s="1"/>
  <c r="AC58" i="22"/>
  <c r="K21" i="22"/>
  <c r="L21" i="22" s="1"/>
  <c r="AA21" i="22"/>
  <c r="L59" i="22"/>
  <c r="AC54" i="22"/>
  <c r="AD59" i="22" s="1"/>
  <c r="AH24" i="22"/>
  <c r="AB34" i="21"/>
  <c r="AH34" i="21" s="1"/>
  <c r="AM200" i="21"/>
  <c r="K8" i="21"/>
  <c r="L8" i="21" s="1"/>
  <c r="K12" i="21"/>
  <c r="L12" i="21" s="1"/>
  <c r="K16" i="21"/>
  <c r="L16" i="21" s="1"/>
  <c r="AB224" i="21"/>
  <c r="AH224" i="21" s="1"/>
  <c r="H18" i="20"/>
  <c r="K6" i="21"/>
  <c r="L6" i="21" s="1"/>
  <c r="M6" i="21" s="1"/>
  <c r="K30" i="21"/>
  <c r="L30" i="21" s="1"/>
  <c r="K34" i="21"/>
  <c r="L34" i="21" s="1"/>
  <c r="AF235" i="21"/>
  <c r="M21" i="20" s="1"/>
  <c r="AF200" i="21"/>
  <c r="M19" i="20" s="1"/>
  <c r="AB208" i="21"/>
  <c r="AH208" i="21" s="1"/>
  <c r="M18" i="20"/>
  <c r="AB14" i="21"/>
  <c r="AH14" i="21" s="1"/>
  <c r="K175" i="21"/>
  <c r="L175" i="21" s="1"/>
  <c r="AB220" i="21"/>
  <c r="AH220" i="21" s="1"/>
  <c r="Z6" i="21"/>
  <c r="K20" i="21"/>
  <c r="L20" i="21" s="1"/>
  <c r="K24" i="21"/>
  <c r="L24" i="21" s="1"/>
  <c r="K32" i="21"/>
  <c r="L32" i="21" s="1"/>
  <c r="W8" i="21"/>
  <c r="AB8" i="21" s="1"/>
  <c r="W12" i="21"/>
  <c r="AB12" i="21" s="1"/>
  <c r="AH12" i="21" s="1"/>
  <c r="AB22" i="21"/>
  <c r="AH22" i="21" s="1"/>
  <c r="W30" i="21"/>
  <c r="AB30" i="21" s="1"/>
  <c r="AH30" i="21" s="1"/>
  <c r="K173" i="21"/>
  <c r="L173" i="21" s="1"/>
  <c r="Z173" i="21"/>
  <c r="AB173" i="21" s="1"/>
  <c r="AH173" i="21" s="1"/>
  <c r="AB210" i="21"/>
  <c r="AH210" i="21" s="1"/>
  <c r="Z32" i="21"/>
  <c r="AB197" i="21"/>
  <c r="AH197" i="21" s="1"/>
  <c r="K10" i="21"/>
  <c r="L10" i="21" s="1"/>
  <c r="M10" i="21" s="1"/>
  <c r="K14" i="21"/>
  <c r="L14" i="21" s="1"/>
  <c r="AB32" i="21"/>
  <c r="AH32" i="21" s="1"/>
  <c r="K28" i="21"/>
  <c r="L28" i="21" s="1"/>
  <c r="W16" i="21"/>
  <c r="AB16" i="21" s="1"/>
  <c r="AH16" i="21" s="1"/>
  <c r="AB18" i="21"/>
  <c r="AH18" i="21" s="1"/>
  <c r="AB26" i="21"/>
  <c r="AH26" i="21" s="1"/>
  <c r="K171" i="21"/>
  <c r="L171" i="21" s="1"/>
  <c r="W171" i="21"/>
  <c r="AB171" i="21" s="1"/>
  <c r="AH171" i="21" s="1"/>
  <c r="AB206" i="21"/>
  <c r="AH206" i="21" s="1"/>
  <c r="AB226" i="21"/>
  <c r="AH226" i="21" s="1"/>
  <c r="K18" i="21"/>
  <c r="L18" i="21" s="1"/>
  <c r="K22" i="21"/>
  <c r="L22" i="21" s="1"/>
  <c r="K26" i="21"/>
  <c r="L26" i="21" s="1"/>
  <c r="Z20" i="21"/>
  <c r="AB20" i="21" s="1"/>
  <c r="Z24" i="21"/>
  <c r="AB24" i="21" s="1"/>
  <c r="AH24" i="21" s="1"/>
  <c r="Z28" i="21"/>
  <c r="AB28" i="21" s="1"/>
  <c r="AH28" i="21" s="1"/>
  <c r="AB187" i="21"/>
  <c r="AH187" i="21" s="1"/>
  <c r="AB189" i="21"/>
  <c r="AH189" i="21" s="1"/>
  <c r="AB191" i="21"/>
  <c r="AH191" i="21" s="1"/>
  <c r="AB193" i="21"/>
  <c r="AH193" i="21" s="1"/>
  <c r="AB195" i="21"/>
  <c r="AH195" i="21" s="1"/>
  <c r="K199" i="21"/>
  <c r="L199" i="21" s="1"/>
  <c r="Z199" i="21"/>
  <c r="AB199" i="21" s="1"/>
  <c r="AH199" i="21" s="1"/>
  <c r="K241" i="21"/>
  <c r="L241" i="21" s="1"/>
  <c r="Z241" i="21"/>
  <c r="AB241" i="21" s="1"/>
  <c r="AH241" i="21" s="1"/>
  <c r="K243" i="21"/>
  <c r="L243" i="21" s="1"/>
  <c r="W243" i="21"/>
  <c r="AB243" i="21" s="1"/>
  <c r="AH243" i="21" s="1"/>
  <c r="K245" i="21"/>
  <c r="L245" i="21" s="1"/>
  <c r="Z245" i="21"/>
  <c r="AB245" i="21" s="1"/>
  <c r="AH245" i="21" s="1"/>
  <c r="K247" i="21"/>
  <c r="L247" i="21" s="1"/>
  <c r="W247" i="21"/>
  <c r="AB247" i="21" s="1"/>
  <c r="AH247" i="21" s="1"/>
  <c r="K249" i="21"/>
  <c r="L249" i="21" s="1"/>
  <c r="Z249" i="21"/>
  <c r="AB249" i="21" s="1"/>
  <c r="AH249" i="21" s="1"/>
  <c r="K251" i="21"/>
  <c r="L251" i="21" s="1"/>
  <c r="W251" i="21"/>
  <c r="AB251" i="21" s="1"/>
  <c r="AH251" i="21" s="1"/>
  <c r="K253" i="21"/>
  <c r="L253" i="21" s="1"/>
  <c r="Z253" i="21"/>
  <c r="AB253" i="21" s="1"/>
  <c r="AH253" i="21" s="1"/>
  <c r="K255" i="21"/>
  <c r="L255" i="21" s="1"/>
  <c r="W255" i="21"/>
  <c r="AB255" i="21" s="1"/>
  <c r="AH255" i="21" s="1"/>
  <c r="K257" i="21"/>
  <c r="L257" i="21" s="1"/>
  <c r="Z257" i="21"/>
  <c r="AB257" i="21" s="1"/>
  <c r="AH257" i="21" s="1"/>
  <c r="K259" i="21"/>
  <c r="L259" i="21" s="1"/>
  <c r="W259" i="21"/>
  <c r="AB259" i="21" s="1"/>
  <c r="AH259" i="21" s="1"/>
  <c r="K261" i="21"/>
  <c r="L261" i="21" s="1"/>
  <c r="Z261" i="21"/>
  <c r="AB261" i="21" s="1"/>
  <c r="AH261" i="21" s="1"/>
  <c r="K263" i="21"/>
  <c r="L263" i="21" s="1"/>
  <c r="W263" i="21"/>
  <c r="AB263" i="21" s="1"/>
  <c r="AH263" i="21" s="1"/>
  <c r="K265" i="21"/>
  <c r="L265" i="21" s="1"/>
  <c r="Z265" i="21"/>
  <c r="AB265" i="21" s="1"/>
  <c r="AH265" i="21" s="1"/>
  <c r="K267" i="21"/>
  <c r="L267" i="21" s="1"/>
  <c r="W267" i="21"/>
  <c r="AB267" i="21" s="1"/>
  <c r="AH267" i="21" s="1"/>
  <c r="K269" i="21"/>
  <c r="L269" i="21" s="1"/>
  <c r="Z269" i="21"/>
  <c r="AB269" i="21" s="1"/>
  <c r="AH269" i="21" s="1"/>
  <c r="K278" i="21"/>
  <c r="L278" i="21" s="1"/>
  <c r="Z278" i="21"/>
  <c r="K282" i="21"/>
  <c r="L282" i="21" s="1"/>
  <c r="Z282" i="21"/>
  <c r="AB282" i="21" s="1"/>
  <c r="AH282" i="21" s="1"/>
  <c r="AB214" i="21"/>
  <c r="AH214" i="21" s="1"/>
  <c r="K177" i="21"/>
  <c r="L177" i="21" s="1"/>
  <c r="K179" i="21"/>
  <c r="L179" i="21" s="1"/>
  <c r="K181" i="21"/>
  <c r="L181" i="21" s="1"/>
  <c r="K183" i="21"/>
  <c r="L183" i="21" s="1"/>
  <c r="K185" i="21"/>
  <c r="L185" i="21" s="1"/>
  <c r="K187" i="21"/>
  <c r="L187" i="21" s="1"/>
  <c r="K189" i="21"/>
  <c r="L189" i="21" s="1"/>
  <c r="K191" i="21"/>
  <c r="L191" i="21" s="1"/>
  <c r="K193" i="21"/>
  <c r="L193" i="21" s="1"/>
  <c r="K195" i="21"/>
  <c r="L195" i="21" s="1"/>
  <c r="K197" i="21"/>
  <c r="L197" i="21" s="1"/>
  <c r="K206" i="21"/>
  <c r="L206" i="21" s="1"/>
  <c r="K208" i="21"/>
  <c r="L208" i="21" s="1"/>
  <c r="K210" i="21"/>
  <c r="L210" i="21" s="1"/>
  <c r="K212" i="21"/>
  <c r="L212" i="21" s="1"/>
  <c r="K214" i="21"/>
  <c r="L214" i="21" s="1"/>
  <c r="K216" i="21"/>
  <c r="L216" i="21" s="1"/>
  <c r="K218" i="21"/>
  <c r="L218" i="21" s="1"/>
  <c r="K220" i="21"/>
  <c r="L220" i="21" s="1"/>
  <c r="K222" i="21"/>
  <c r="L222" i="21" s="1"/>
  <c r="K224" i="21"/>
  <c r="L224" i="21" s="1"/>
  <c r="K226" i="21"/>
  <c r="L226" i="21" s="1"/>
  <c r="K228" i="21"/>
  <c r="L228" i="21" s="1"/>
  <c r="W228" i="21"/>
  <c r="AB228" i="21" s="1"/>
  <c r="AH228" i="21" s="1"/>
  <c r="K230" i="21"/>
  <c r="L230" i="21" s="1"/>
  <c r="Z230" i="21"/>
  <c r="AB230" i="21" s="1"/>
  <c r="AH230" i="21" s="1"/>
  <c r="K232" i="21"/>
  <c r="L232" i="21" s="1"/>
  <c r="W232" i="21"/>
  <c r="AB232" i="21" s="1"/>
  <c r="AH232" i="21" s="1"/>
  <c r="K234" i="21"/>
  <c r="L234" i="21" s="1"/>
  <c r="Z234" i="21"/>
  <c r="AB234" i="21" s="1"/>
  <c r="AH234" i="21" s="1"/>
  <c r="K276" i="21"/>
  <c r="L276" i="21" s="1"/>
  <c r="Z276" i="21"/>
  <c r="AB276" i="21" s="1"/>
  <c r="AH276" i="21" s="1"/>
  <c r="AB278" i="21"/>
  <c r="AH278" i="21" s="1"/>
  <c r="AF285" i="21"/>
  <c r="M23" i="20" s="1"/>
  <c r="K280" i="21"/>
  <c r="L280" i="21" s="1"/>
  <c r="Z280" i="21"/>
  <c r="AB280" i="21" s="1"/>
  <c r="AH280" i="21" s="1"/>
  <c r="K284" i="21"/>
  <c r="L284" i="21" s="1"/>
  <c r="Z284" i="21"/>
  <c r="AB284" i="21" s="1"/>
  <c r="AH284" i="21" s="1"/>
  <c r="W175" i="21"/>
  <c r="AB175" i="21" s="1"/>
  <c r="AH175" i="21" s="1"/>
  <c r="Z177" i="21"/>
  <c r="AB177" i="21" s="1"/>
  <c r="AH177" i="21" s="1"/>
  <c r="W216" i="21"/>
  <c r="AB216" i="21" s="1"/>
  <c r="AH216" i="21" s="1"/>
  <c r="Z222" i="21"/>
  <c r="AB222" i="21" s="1"/>
  <c r="AH222" i="21" s="1"/>
  <c r="W179" i="21"/>
  <c r="AB179" i="21" s="1"/>
  <c r="AH179" i="21" s="1"/>
  <c r="Z181" i="21"/>
  <c r="AB181" i="21" s="1"/>
  <c r="AH181" i="21" s="1"/>
  <c r="W183" i="21"/>
  <c r="AB183" i="21" s="1"/>
  <c r="AH183" i="21" s="1"/>
  <c r="Z185" i="21"/>
  <c r="AB185" i="21" s="1"/>
  <c r="AH185" i="21" s="1"/>
  <c r="W212" i="21"/>
  <c r="AB212" i="21" s="1"/>
  <c r="AH212" i="21" s="1"/>
  <c r="Z218" i="21"/>
  <c r="AB218" i="21" s="1"/>
  <c r="AH218" i="21" s="1"/>
  <c r="L50" i="22"/>
  <c r="K50" i="22"/>
  <c r="M23" i="22"/>
  <c r="M25" i="22"/>
  <c r="N25" i="22" s="1"/>
  <c r="M8" i="22"/>
  <c r="N8" i="22" s="1"/>
  <c r="O5" i="20"/>
  <c r="O6" i="20"/>
  <c r="E25" i="23"/>
  <c r="Q25" i="23"/>
  <c r="V25" i="23"/>
  <c r="E14" i="23"/>
  <c r="B9" i="13"/>
  <c r="D9" i="13"/>
  <c r="I24" i="19"/>
  <c r="B13" i="13"/>
  <c r="I26" i="19"/>
  <c r="I18" i="19"/>
  <c r="I21" i="19"/>
  <c r="I27" i="19"/>
  <c r="L6" i="16"/>
  <c r="M6" i="16" s="1"/>
  <c r="M10" i="16"/>
  <c r="N10" i="16"/>
  <c r="M12" i="16"/>
  <c r="M29" i="16"/>
  <c r="N29" i="16"/>
  <c r="L8" i="16"/>
  <c r="M14" i="16"/>
  <c r="M25" i="16"/>
  <c r="L27" i="16"/>
  <c r="L30" i="16" s="1"/>
  <c r="K30" i="16"/>
  <c r="K32" i="16" s="1"/>
  <c r="D18" i="14" s="1"/>
  <c r="M8" i="15"/>
  <c r="N8" i="15" s="1"/>
  <c r="R7" i="15" s="1"/>
  <c r="L20" i="15"/>
  <c r="L26" i="15"/>
  <c r="L32" i="15"/>
  <c r="K70" i="15"/>
  <c r="D17" i="14" s="1"/>
  <c r="K105" i="15"/>
  <c r="D19" i="14" s="1"/>
  <c r="L28" i="15"/>
  <c r="L34" i="15"/>
  <c r="R126" i="15"/>
  <c r="M6" i="15"/>
  <c r="N6" i="15" s="1"/>
  <c r="L10" i="15"/>
  <c r="L16" i="15"/>
  <c r="R112" i="15"/>
  <c r="R116" i="15"/>
  <c r="K35" i="15"/>
  <c r="D16" i="14" s="1"/>
  <c r="L12" i="15"/>
  <c r="L18" i="15"/>
  <c r="L24" i="15"/>
  <c r="R118" i="15"/>
  <c r="R120" i="15"/>
  <c r="R124" i="15"/>
  <c r="R134" i="15"/>
  <c r="R145" i="15"/>
  <c r="R151" i="15"/>
  <c r="M14" i="15"/>
  <c r="M22" i="15"/>
  <c r="M30" i="15"/>
  <c r="N30" i="15" s="1"/>
  <c r="K140" i="15"/>
  <c r="D20" i="14" s="1"/>
  <c r="K155" i="15"/>
  <c r="D21" i="14" s="1"/>
  <c r="R153" i="15"/>
  <c r="S22" i="20" l="1"/>
  <c r="S23" i="20"/>
  <c r="S21" i="20"/>
  <c r="S19" i="20"/>
  <c r="AC34" i="21"/>
  <c r="AJ34" i="21" s="1"/>
  <c r="AI20" i="21"/>
  <c r="AH20" i="21"/>
  <c r="M23" i="16"/>
  <c r="N23" i="16" s="1"/>
  <c r="S22" i="16" s="1"/>
  <c r="AI8" i="21"/>
  <c r="AH8" i="21"/>
  <c r="AC10" i="21"/>
  <c r="AD10" i="21" s="1"/>
  <c r="AD10" i="22"/>
  <c r="AL10" i="22" s="1"/>
  <c r="AK10" i="22"/>
  <c r="AD27" i="22"/>
  <c r="AL27" i="22" s="1"/>
  <c r="AK27" i="22"/>
  <c r="AD25" i="22"/>
  <c r="AL25" i="22" s="1"/>
  <c r="AK25" i="22"/>
  <c r="AD23" i="22"/>
  <c r="AL23" i="22" s="1"/>
  <c r="AK23" i="22"/>
  <c r="AD29" i="22"/>
  <c r="AL29" i="22" s="1"/>
  <c r="AK29" i="22"/>
  <c r="AK8" i="22"/>
  <c r="AD12" i="22"/>
  <c r="AL12" i="22" s="1"/>
  <c r="AK12" i="22"/>
  <c r="AD14" i="22"/>
  <c r="AK14" i="22"/>
  <c r="AK6" i="22"/>
  <c r="D18" i="20"/>
  <c r="I23" i="19"/>
  <c r="B25" i="13"/>
  <c r="F25" i="13" s="1"/>
  <c r="CD4" i="9"/>
  <c r="J17" i="19"/>
  <c r="D17" i="13"/>
  <c r="G17" i="13" s="1"/>
  <c r="CA4" i="9"/>
  <c r="I17" i="19"/>
  <c r="B17" i="13"/>
  <c r="F17" i="13" s="1"/>
  <c r="BZ4" i="9"/>
  <c r="I20" i="19"/>
  <c r="B21" i="13"/>
  <c r="F21" i="13" s="1"/>
  <c r="CB4" i="9"/>
  <c r="J23" i="19"/>
  <c r="D25" i="13"/>
  <c r="G25" i="13" s="1"/>
  <c r="CE4" i="9"/>
  <c r="I14" i="19"/>
  <c r="BX4" i="9"/>
  <c r="J11" i="19"/>
  <c r="BW4" i="9"/>
  <c r="I11" i="19"/>
  <c r="BV4" i="9"/>
  <c r="D15" i="14"/>
  <c r="AC21" i="22"/>
  <c r="AE23" i="22"/>
  <c r="AM23" i="22" s="1"/>
  <c r="O32" i="22"/>
  <c r="H20" i="20" s="1"/>
  <c r="H17" i="20" s="1"/>
  <c r="AI171" i="21"/>
  <c r="AE27" i="22"/>
  <c r="AM27" i="22" s="1"/>
  <c r="AC59" i="22"/>
  <c r="AD8" i="22"/>
  <c r="AL8" i="22" s="1"/>
  <c r="N23" i="22"/>
  <c r="L30" i="22"/>
  <c r="AE12" i="22"/>
  <c r="AM12" i="22" s="1"/>
  <c r="K30" i="22"/>
  <c r="M21" i="22"/>
  <c r="N21" i="22" s="1"/>
  <c r="K15" i="22"/>
  <c r="AC15" i="22"/>
  <c r="AG15" i="22"/>
  <c r="AG32" i="22" s="1"/>
  <c r="AC30" i="22"/>
  <c r="AC183" i="21"/>
  <c r="AI183" i="21"/>
  <c r="AC216" i="21"/>
  <c r="AI216" i="21"/>
  <c r="AC278" i="21"/>
  <c r="AI278" i="21"/>
  <c r="AC267" i="21"/>
  <c r="AI267" i="21"/>
  <c r="AC263" i="21"/>
  <c r="AI263" i="21"/>
  <c r="AC259" i="21"/>
  <c r="AI259" i="21"/>
  <c r="AC255" i="21"/>
  <c r="AI255" i="21"/>
  <c r="AC251" i="21"/>
  <c r="AI251" i="21"/>
  <c r="AC247" i="21"/>
  <c r="AI247" i="21"/>
  <c r="AC243" i="21"/>
  <c r="AI243" i="21"/>
  <c r="AC199" i="21"/>
  <c r="AI199" i="21"/>
  <c r="AC191" i="21"/>
  <c r="AI191" i="21"/>
  <c r="AC24" i="21"/>
  <c r="AI24" i="21"/>
  <c r="AC18" i="21"/>
  <c r="AI18" i="21"/>
  <c r="AC210" i="21"/>
  <c r="AI210" i="21"/>
  <c r="AC22" i="21"/>
  <c r="AI22" i="21"/>
  <c r="AC220" i="21"/>
  <c r="AI220" i="21"/>
  <c r="AC208" i="21"/>
  <c r="AI208" i="21"/>
  <c r="AI34" i="21"/>
  <c r="AC218" i="21"/>
  <c r="AI218" i="21"/>
  <c r="AC181" i="21"/>
  <c r="AI181" i="21"/>
  <c r="AC177" i="21"/>
  <c r="AI177" i="21"/>
  <c r="AC280" i="21"/>
  <c r="AI280" i="21"/>
  <c r="AC276" i="21"/>
  <c r="AI276" i="21"/>
  <c r="AC232" i="21"/>
  <c r="AI232" i="21"/>
  <c r="AC228" i="21"/>
  <c r="AI228" i="21"/>
  <c r="AC214" i="21"/>
  <c r="AI214" i="21"/>
  <c r="K285" i="21"/>
  <c r="D23" i="20" s="1"/>
  <c r="E23" i="20" s="1"/>
  <c r="F23" i="20" s="1"/>
  <c r="AC189" i="21"/>
  <c r="AI189" i="21"/>
  <c r="AC16" i="21"/>
  <c r="AI16" i="21"/>
  <c r="AC173" i="21"/>
  <c r="AJ173" i="21" s="1"/>
  <c r="AI173" i="21"/>
  <c r="AC12" i="21"/>
  <c r="AI12" i="21"/>
  <c r="AC212" i="21"/>
  <c r="AI212" i="21"/>
  <c r="AC179" i="21"/>
  <c r="AI179" i="21"/>
  <c r="AC175" i="21"/>
  <c r="AJ175" i="21" s="1"/>
  <c r="AI175" i="21"/>
  <c r="AC282" i="21"/>
  <c r="AI282" i="21"/>
  <c r="AC269" i="21"/>
  <c r="AI269" i="21"/>
  <c r="AC265" i="21"/>
  <c r="AI265" i="21"/>
  <c r="AC261" i="21"/>
  <c r="AI261" i="21"/>
  <c r="AC257" i="21"/>
  <c r="AI257" i="21"/>
  <c r="AC253" i="21"/>
  <c r="AI253" i="21"/>
  <c r="AC249" i="21"/>
  <c r="AI249" i="21"/>
  <c r="AC245" i="21"/>
  <c r="AI245" i="21"/>
  <c r="AC241" i="21"/>
  <c r="AI241" i="21"/>
  <c r="AC195" i="21"/>
  <c r="AI195" i="21"/>
  <c r="AC187" i="21"/>
  <c r="AI187" i="21"/>
  <c r="AC226" i="21"/>
  <c r="AI226" i="21"/>
  <c r="AC197" i="21"/>
  <c r="AI197" i="21"/>
  <c r="AC8" i="21"/>
  <c r="AJ8" i="21" s="1"/>
  <c r="AB6" i="21"/>
  <c r="AH6" i="21" s="1"/>
  <c r="AC14" i="21"/>
  <c r="AI14" i="21"/>
  <c r="AC185" i="21"/>
  <c r="AI185" i="21"/>
  <c r="AC222" i="21"/>
  <c r="AI222" i="21"/>
  <c r="AC284" i="21"/>
  <c r="AI284" i="21"/>
  <c r="AC234" i="21"/>
  <c r="AI234" i="21"/>
  <c r="AC230" i="21"/>
  <c r="AI230" i="21"/>
  <c r="AC193" i="21"/>
  <c r="AI193" i="21"/>
  <c r="AC28" i="21"/>
  <c r="AI28" i="21"/>
  <c r="AC206" i="21"/>
  <c r="AI206" i="21"/>
  <c r="AC26" i="21"/>
  <c r="AI26" i="21"/>
  <c r="AC32" i="21"/>
  <c r="AI32" i="21"/>
  <c r="AC30" i="21"/>
  <c r="AI30" i="21"/>
  <c r="AJ10" i="21"/>
  <c r="AC224" i="21"/>
  <c r="AI224" i="21"/>
  <c r="AI10" i="21"/>
  <c r="AB270" i="21"/>
  <c r="I22" i="20" s="1"/>
  <c r="J22" i="20" s="1"/>
  <c r="CM4" i="9" s="1"/>
  <c r="K200" i="21"/>
  <c r="D19" i="20" s="1"/>
  <c r="E19" i="20" s="1"/>
  <c r="F19" i="20" s="1"/>
  <c r="S18" i="20"/>
  <c r="K270" i="21"/>
  <c r="D22" i="20" s="1"/>
  <c r="E22" i="20" s="1"/>
  <c r="L235" i="21"/>
  <c r="AB235" i="21"/>
  <c r="I21" i="20" s="1"/>
  <c r="J21" i="20" s="1"/>
  <c r="CL4" i="9" s="1"/>
  <c r="AB285" i="21"/>
  <c r="I23" i="20" s="1"/>
  <c r="J23" i="20" s="1"/>
  <c r="K235" i="21"/>
  <c r="D21" i="20" s="1"/>
  <c r="E21" i="20" s="1"/>
  <c r="AC20" i="21"/>
  <c r="AC171" i="21"/>
  <c r="AB200" i="21"/>
  <c r="I19" i="20" s="1"/>
  <c r="J19" i="20" s="1"/>
  <c r="CJ4" i="9" s="1"/>
  <c r="AD6" i="22"/>
  <c r="AL6" i="22" s="1"/>
  <c r="M278" i="21"/>
  <c r="M284" i="21"/>
  <c r="N284" i="21" s="1"/>
  <c r="M276" i="21"/>
  <c r="M280" i="21"/>
  <c r="L285" i="21"/>
  <c r="M282" i="21"/>
  <c r="N282" i="21" s="1"/>
  <c r="M267" i="21"/>
  <c r="N267" i="21" s="1"/>
  <c r="M255" i="21"/>
  <c r="M251" i="21"/>
  <c r="M265" i="21"/>
  <c r="M241" i="21"/>
  <c r="M263" i="21"/>
  <c r="M259" i="21"/>
  <c r="M247" i="21"/>
  <c r="N247" i="21" s="1"/>
  <c r="M269" i="21"/>
  <c r="M261" i="21"/>
  <c r="N261" i="21" s="1"/>
  <c r="M257" i="21"/>
  <c r="M253" i="21"/>
  <c r="M249" i="21"/>
  <c r="M243" i="21"/>
  <c r="L270" i="21"/>
  <c r="M245" i="21"/>
  <c r="N245" i="21" s="1"/>
  <c r="M232" i="21"/>
  <c r="N232" i="21" s="1"/>
  <c r="M228" i="21"/>
  <c r="M224" i="21"/>
  <c r="M234" i="21"/>
  <c r="M230" i="21"/>
  <c r="M226" i="21"/>
  <c r="N226" i="21" s="1"/>
  <c r="M222" i="21"/>
  <c r="N222" i="21" s="1"/>
  <c r="M220" i="21"/>
  <c r="N220" i="21" s="1"/>
  <c r="M216" i="21"/>
  <c r="N216" i="21" s="1"/>
  <c r="M212" i="21"/>
  <c r="M208" i="21"/>
  <c r="M218" i="21"/>
  <c r="M214" i="21"/>
  <c r="M210" i="21"/>
  <c r="N210" i="21" s="1"/>
  <c r="M206" i="21"/>
  <c r="M187" i="21"/>
  <c r="M175" i="21"/>
  <c r="N175" i="21" s="1"/>
  <c r="M195" i="21"/>
  <c r="M183" i="21"/>
  <c r="N183" i="21" s="1"/>
  <c r="M171" i="21"/>
  <c r="M199" i="21"/>
  <c r="N199" i="21" s="1"/>
  <c r="M191" i="21"/>
  <c r="M179" i="21"/>
  <c r="N179" i="21" s="1"/>
  <c r="M197" i="21"/>
  <c r="M193" i="21"/>
  <c r="M189" i="21"/>
  <c r="N189" i="21" s="1"/>
  <c r="M185" i="21"/>
  <c r="N185" i="21" s="1"/>
  <c r="M181" i="21"/>
  <c r="M177" i="21"/>
  <c r="M173" i="21"/>
  <c r="N173" i="21" s="1"/>
  <c r="M20" i="21"/>
  <c r="N20" i="21" s="1"/>
  <c r="M12" i="21"/>
  <c r="M32" i="21"/>
  <c r="N32" i="21" s="1"/>
  <c r="M28" i="21"/>
  <c r="M22" i="21"/>
  <c r="M8" i="21"/>
  <c r="N8" i="21" s="1"/>
  <c r="M34" i="21"/>
  <c r="N34" i="21" s="1"/>
  <c r="M30" i="21"/>
  <c r="M24" i="21"/>
  <c r="N24" i="21" s="1"/>
  <c r="M26" i="21"/>
  <c r="M18" i="21"/>
  <c r="N18" i="21" s="1"/>
  <c r="M16" i="21"/>
  <c r="N10" i="21"/>
  <c r="M14" i="21"/>
  <c r="N6" i="21"/>
  <c r="M15" i="22"/>
  <c r="L15" i="22"/>
  <c r="L200" i="21"/>
  <c r="M8" i="16"/>
  <c r="M15" i="16" s="1"/>
  <c r="M27" i="16"/>
  <c r="N6" i="16"/>
  <c r="M30" i="16"/>
  <c r="S24" i="16"/>
  <c r="L15" i="16"/>
  <c r="L32" i="16" s="1"/>
  <c r="S32" i="16" s="1"/>
  <c r="S28" i="16"/>
  <c r="N14" i="16"/>
  <c r="S13" i="16" s="1"/>
  <c r="N21" i="16"/>
  <c r="N12" i="16"/>
  <c r="S11" i="16" s="1"/>
  <c r="S9" i="16"/>
  <c r="R136" i="15"/>
  <c r="R103" i="15"/>
  <c r="R62" i="15"/>
  <c r="M18" i="15"/>
  <c r="N18" i="15" s="1"/>
  <c r="M16" i="15"/>
  <c r="N16" i="15" s="1"/>
  <c r="M32" i="15"/>
  <c r="L155" i="15"/>
  <c r="R128" i="15"/>
  <c r="R95" i="15"/>
  <c r="R54" i="15"/>
  <c r="L105" i="15"/>
  <c r="R105" i="15" s="1"/>
  <c r="L70" i="15"/>
  <c r="R70" i="15" s="1"/>
  <c r="M20" i="15"/>
  <c r="N20" i="15" s="1"/>
  <c r="R46" i="15"/>
  <c r="M24" i="15"/>
  <c r="N24" i="15" s="1"/>
  <c r="L35" i="15"/>
  <c r="R35" i="15" s="1"/>
  <c r="M10" i="15"/>
  <c r="N10" i="15" s="1"/>
  <c r="M28" i="15"/>
  <c r="R87" i="15"/>
  <c r="M26" i="15"/>
  <c r="N26" i="15" s="1"/>
  <c r="R79" i="15"/>
  <c r="R29" i="15"/>
  <c r="M12" i="15"/>
  <c r="N12" i="15" s="1"/>
  <c r="L140" i="15"/>
  <c r="R140" i="15" s="1"/>
  <c r="N22" i="15"/>
  <c r="R21" i="15" s="1"/>
  <c r="R5" i="15"/>
  <c r="M34" i="15"/>
  <c r="N34" i="15" s="1"/>
  <c r="N14" i="15"/>
  <c r="R13" i="15" s="1"/>
  <c r="AD34" i="21" l="1"/>
  <c r="AE34" i="21" s="1"/>
  <c r="AL34" i="21" s="1"/>
  <c r="AD173" i="21"/>
  <c r="AK173" i="21" s="1"/>
  <c r="AC285" i="21"/>
  <c r="AC270" i="21"/>
  <c r="AE25" i="22"/>
  <c r="AM25" i="22" s="1"/>
  <c r="AE29" i="22"/>
  <c r="AM29" i="22" s="1"/>
  <c r="AE10" i="22"/>
  <c r="AM10" i="22" s="1"/>
  <c r="K22" i="20"/>
  <c r="CU4" i="9" s="1"/>
  <c r="AD175" i="21"/>
  <c r="AE175" i="21" s="1"/>
  <c r="AL175" i="21" s="1"/>
  <c r="K32" i="22"/>
  <c r="D20" i="20" s="1"/>
  <c r="E20" i="20" s="1"/>
  <c r="AD21" i="22"/>
  <c r="AL21" i="22" s="1"/>
  <c r="AK21" i="22"/>
  <c r="AK30" i="22" s="1"/>
  <c r="AE14" i="22"/>
  <c r="AL14" i="22"/>
  <c r="O21" i="20"/>
  <c r="AC200" i="21"/>
  <c r="K21" i="20"/>
  <c r="L21" i="20" s="1"/>
  <c r="W22" i="20"/>
  <c r="AI6" i="21"/>
  <c r="AC6" i="21"/>
  <c r="I18" i="20"/>
  <c r="J18" i="20" s="1"/>
  <c r="W18" i="20" s="1"/>
  <c r="O22" i="20"/>
  <c r="W21" i="20"/>
  <c r="P23" i="20"/>
  <c r="U23" i="20" s="1"/>
  <c r="AE21" i="22"/>
  <c r="AM21" i="22" s="1"/>
  <c r="AF25" i="22"/>
  <c r="AN25" i="22" s="1"/>
  <c r="AF23" i="22"/>
  <c r="AN23" i="22" s="1"/>
  <c r="AF29" i="22"/>
  <c r="AN29" i="22" s="1"/>
  <c r="AE6" i="22"/>
  <c r="AM6" i="22" s="1"/>
  <c r="AI200" i="21"/>
  <c r="AI235" i="21"/>
  <c r="AI270" i="21"/>
  <c r="AL30" i="22"/>
  <c r="AE8" i="22"/>
  <c r="AM8" i="22" s="1"/>
  <c r="L32" i="22"/>
  <c r="M30" i="22"/>
  <c r="M32" i="22" s="1"/>
  <c r="AF27" i="22"/>
  <c r="AN27" i="22" s="1"/>
  <c r="M20" i="20"/>
  <c r="AF10" i="22"/>
  <c r="AN10" i="22" s="1"/>
  <c r="AF12" i="22"/>
  <c r="AN12" i="22" s="1"/>
  <c r="AK15" i="22"/>
  <c r="AC32" i="22"/>
  <c r="I20" i="20" s="1"/>
  <c r="AD224" i="21"/>
  <c r="AJ224" i="21"/>
  <c r="AJ226" i="21"/>
  <c r="AD226" i="21"/>
  <c r="AJ195" i="21"/>
  <c r="AD195" i="21"/>
  <c r="AJ245" i="21"/>
  <c r="AD245" i="21"/>
  <c r="AJ253" i="21"/>
  <c r="AD253" i="21"/>
  <c r="AJ261" i="21"/>
  <c r="AD261" i="21"/>
  <c r="AJ269" i="21"/>
  <c r="AD269" i="21"/>
  <c r="AD212" i="21"/>
  <c r="AJ212" i="21"/>
  <c r="AD189" i="21"/>
  <c r="AJ189" i="21"/>
  <c r="AI285" i="21"/>
  <c r="AD208" i="21"/>
  <c r="AJ208" i="21"/>
  <c r="AJ22" i="21"/>
  <c r="AD22" i="21"/>
  <c r="AJ18" i="21"/>
  <c r="AD18" i="21"/>
  <c r="AJ191" i="21"/>
  <c r="AD191" i="21"/>
  <c r="AJ243" i="21"/>
  <c r="AD243" i="21"/>
  <c r="AJ251" i="21"/>
  <c r="AD251" i="21"/>
  <c r="AJ259" i="21"/>
  <c r="AD259" i="21"/>
  <c r="AJ267" i="21"/>
  <c r="AD267" i="21"/>
  <c r="AJ216" i="21"/>
  <c r="AD216" i="21"/>
  <c r="AD32" i="21"/>
  <c r="AJ32" i="21"/>
  <c r="AD206" i="21"/>
  <c r="AJ206" i="21"/>
  <c r="AD193" i="21"/>
  <c r="AJ193" i="21"/>
  <c r="AJ234" i="21"/>
  <c r="AD234" i="21"/>
  <c r="AJ222" i="21"/>
  <c r="AD222" i="21"/>
  <c r="AJ14" i="21"/>
  <c r="AD14" i="21"/>
  <c r="AD228" i="21"/>
  <c r="AJ228" i="21"/>
  <c r="AD276" i="21"/>
  <c r="AJ276" i="21"/>
  <c r="AD177" i="21"/>
  <c r="AJ177" i="21"/>
  <c r="AD218" i="21"/>
  <c r="AJ218" i="21"/>
  <c r="AJ197" i="21"/>
  <c r="AD197" i="21"/>
  <c r="AJ187" i="21"/>
  <c r="AD187" i="21"/>
  <c r="AJ241" i="21"/>
  <c r="AD241" i="21"/>
  <c r="AD249" i="21"/>
  <c r="AJ249" i="21"/>
  <c r="AD257" i="21"/>
  <c r="AJ257" i="21"/>
  <c r="AD265" i="21"/>
  <c r="AJ265" i="21"/>
  <c r="AD282" i="21"/>
  <c r="AJ282" i="21"/>
  <c r="AD179" i="21"/>
  <c r="AJ179" i="21"/>
  <c r="AD12" i="21"/>
  <c r="AJ12" i="21"/>
  <c r="AD16" i="21"/>
  <c r="AJ16" i="21"/>
  <c r="AD220" i="21"/>
  <c r="AJ220" i="21"/>
  <c r="AJ210" i="21"/>
  <c r="AD210" i="21"/>
  <c r="AD24" i="21"/>
  <c r="AJ24" i="21"/>
  <c r="AJ199" i="21"/>
  <c r="AD199" i="21"/>
  <c r="AJ247" i="21"/>
  <c r="AD247" i="21"/>
  <c r="AJ255" i="21"/>
  <c r="AD255" i="21"/>
  <c r="AJ263" i="21"/>
  <c r="AD263" i="21"/>
  <c r="AJ278" i="21"/>
  <c r="AD278" i="21"/>
  <c r="AD183" i="21"/>
  <c r="AJ183" i="21"/>
  <c r="AD20" i="21"/>
  <c r="AJ20" i="21"/>
  <c r="AD8" i="21"/>
  <c r="AE8" i="21" s="1"/>
  <c r="AL8" i="21" s="1"/>
  <c r="AD30" i="21"/>
  <c r="AJ30" i="21"/>
  <c r="AJ26" i="21"/>
  <c r="AD26" i="21"/>
  <c r="AD28" i="21"/>
  <c r="AJ28" i="21"/>
  <c r="AJ230" i="21"/>
  <c r="AD230" i="21"/>
  <c r="AJ284" i="21"/>
  <c r="AD284" i="21"/>
  <c r="AJ185" i="21"/>
  <c r="AD185" i="21"/>
  <c r="AD214" i="21"/>
  <c r="AJ214" i="21"/>
  <c r="AD232" i="21"/>
  <c r="AJ232" i="21"/>
  <c r="AD280" i="21"/>
  <c r="AJ280" i="21"/>
  <c r="AD181" i="21"/>
  <c r="AJ181" i="21"/>
  <c r="AD171" i="21"/>
  <c r="AJ171" i="21"/>
  <c r="AE10" i="21"/>
  <c r="AL10" i="21" s="1"/>
  <c r="AK10" i="21"/>
  <c r="P21" i="20"/>
  <c r="U21" i="20" s="1"/>
  <c r="F21" i="20"/>
  <c r="O19" i="20"/>
  <c r="P19" i="20"/>
  <c r="U19" i="20" s="1"/>
  <c r="CN4" i="9"/>
  <c r="M235" i="21"/>
  <c r="M270" i="21"/>
  <c r="M285" i="21"/>
  <c r="K23" i="20"/>
  <c r="L23" i="20" s="1"/>
  <c r="O23" i="20"/>
  <c r="K19" i="20"/>
  <c r="W19" i="20"/>
  <c r="AD15" i="22"/>
  <c r="N280" i="21"/>
  <c r="N276" i="21"/>
  <c r="N278" i="21"/>
  <c r="G23" i="20"/>
  <c r="N257" i="21"/>
  <c r="N243" i="21"/>
  <c r="N253" i="21"/>
  <c r="N263" i="21"/>
  <c r="N265" i="21"/>
  <c r="N255" i="21"/>
  <c r="N249" i="21"/>
  <c r="N269" i="21"/>
  <c r="N259" i="21"/>
  <c r="N241" i="21"/>
  <c r="N251" i="21"/>
  <c r="N206" i="21"/>
  <c r="N218" i="21"/>
  <c r="N212" i="21"/>
  <c r="N234" i="21"/>
  <c r="N228" i="21"/>
  <c r="AC235" i="21"/>
  <c r="N214" i="21"/>
  <c r="N208" i="21"/>
  <c r="N230" i="21"/>
  <c r="N224" i="21"/>
  <c r="N181" i="21"/>
  <c r="N197" i="21"/>
  <c r="N191" i="21"/>
  <c r="N195" i="21"/>
  <c r="N177" i="21"/>
  <c r="N193" i="21"/>
  <c r="N171" i="21"/>
  <c r="N187" i="21"/>
  <c r="N12" i="21"/>
  <c r="N14" i="21"/>
  <c r="N30" i="21"/>
  <c r="N22" i="21"/>
  <c r="N16" i="21"/>
  <c r="N26" i="21"/>
  <c r="N28" i="21"/>
  <c r="F20" i="20"/>
  <c r="G20" i="20" s="1"/>
  <c r="H24" i="20"/>
  <c r="F22" i="20"/>
  <c r="P22" i="20"/>
  <c r="U22" i="20" s="1"/>
  <c r="G19" i="20"/>
  <c r="E18" i="20"/>
  <c r="F18" i="20" s="1"/>
  <c r="M200" i="21"/>
  <c r="N30" i="22"/>
  <c r="N15" i="22"/>
  <c r="N15" i="16"/>
  <c r="N27" i="16"/>
  <c r="S26" i="16" s="1"/>
  <c r="M32" i="16"/>
  <c r="S20" i="16"/>
  <c r="S5" i="16"/>
  <c r="N8" i="16"/>
  <c r="S7" i="16" s="1"/>
  <c r="R50" i="15"/>
  <c r="N140" i="15"/>
  <c r="R48" i="15"/>
  <c r="M35" i="15"/>
  <c r="R91" i="15"/>
  <c r="R89" i="15"/>
  <c r="R9" i="15"/>
  <c r="M70" i="15"/>
  <c r="R44" i="15"/>
  <c r="R58" i="15"/>
  <c r="M155" i="15"/>
  <c r="N32" i="15"/>
  <c r="R31" i="15" s="1"/>
  <c r="R83" i="15"/>
  <c r="R17" i="15"/>
  <c r="R110" i="15"/>
  <c r="R60" i="15"/>
  <c r="R77" i="15"/>
  <c r="R64" i="15"/>
  <c r="N28" i="15"/>
  <c r="R85" i="15"/>
  <c r="R99" i="15"/>
  <c r="R122" i="15"/>
  <c r="M105" i="15"/>
  <c r="R75" i="15"/>
  <c r="R130" i="15"/>
  <c r="R68" i="15"/>
  <c r="R93" i="15"/>
  <c r="N155" i="15"/>
  <c r="R56" i="15"/>
  <c r="M140" i="15"/>
  <c r="R81" i="15"/>
  <c r="R33" i="15"/>
  <c r="N105" i="15"/>
  <c r="R11" i="15"/>
  <c r="R138" i="15"/>
  <c r="R114" i="15"/>
  <c r="R25" i="15"/>
  <c r="R149" i="15"/>
  <c r="R23" i="15"/>
  <c r="R19" i="15"/>
  <c r="R101" i="15"/>
  <c r="R42" i="15"/>
  <c r="R97" i="15"/>
  <c r="R66" i="15"/>
  <c r="R15" i="15"/>
  <c r="R52" i="15"/>
  <c r="D17" i="20" l="1"/>
  <c r="D24" i="20" s="1"/>
  <c r="AK34" i="21"/>
  <c r="AE173" i="21"/>
  <c r="AL173" i="21" s="1"/>
  <c r="CT4" i="9"/>
  <c r="L22" i="20"/>
  <c r="Q21" i="20"/>
  <c r="V21" i="20" s="1"/>
  <c r="AK175" i="21"/>
  <c r="AK8" i="21"/>
  <c r="AD285" i="21"/>
  <c r="AE30" i="22"/>
  <c r="AD30" i="22"/>
  <c r="AD32" i="22" s="1"/>
  <c r="AM14" i="22"/>
  <c r="AF14" i="22"/>
  <c r="AN14" i="22" s="1"/>
  <c r="AF21" i="22"/>
  <c r="AN21" i="22" s="1"/>
  <c r="AN30" i="22" s="1"/>
  <c r="CV4" i="9"/>
  <c r="G21" i="20"/>
  <c r="R21" i="20" s="1"/>
  <c r="CI4" i="9"/>
  <c r="K18" i="20"/>
  <c r="L18" i="20" s="1"/>
  <c r="O18" i="20"/>
  <c r="N35" i="15"/>
  <c r="Q23" i="20"/>
  <c r="V23" i="20" s="1"/>
  <c r="AM30" i="22"/>
  <c r="AF8" i="22"/>
  <c r="AN8" i="22" s="1"/>
  <c r="J20" i="20"/>
  <c r="J17" i="20" s="1"/>
  <c r="AE15" i="22"/>
  <c r="AE32" i="22" s="1"/>
  <c r="O20" i="20"/>
  <c r="M17" i="20"/>
  <c r="S20" i="20"/>
  <c r="I17" i="20"/>
  <c r="I24" i="20" s="1"/>
  <c r="O24" i="20" s="1"/>
  <c r="AE280" i="21"/>
  <c r="AL280" i="21" s="1"/>
  <c r="AK280" i="21"/>
  <c r="AE214" i="21"/>
  <c r="AL214" i="21" s="1"/>
  <c r="AK214" i="21"/>
  <c r="AE284" i="21"/>
  <c r="AL284" i="21" s="1"/>
  <c r="AK284" i="21"/>
  <c r="AE20" i="21"/>
  <c r="AL20" i="21" s="1"/>
  <c r="AK20" i="21"/>
  <c r="AE16" i="21"/>
  <c r="AL16" i="21" s="1"/>
  <c r="AK16" i="21"/>
  <c r="AE179" i="21"/>
  <c r="AL179" i="21" s="1"/>
  <c r="AK179" i="21"/>
  <c r="AE265" i="21"/>
  <c r="AL265" i="21" s="1"/>
  <c r="AK265" i="21"/>
  <c r="AE249" i="21"/>
  <c r="AL249" i="21" s="1"/>
  <c r="AK249" i="21"/>
  <c r="AE218" i="21"/>
  <c r="AL218" i="21" s="1"/>
  <c r="AK218" i="21"/>
  <c r="AE276" i="21"/>
  <c r="AL276" i="21" s="1"/>
  <c r="AK276" i="21"/>
  <c r="AE206" i="21"/>
  <c r="AL206" i="21" s="1"/>
  <c r="AK206" i="21"/>
  <c r="AE269" i="21"/>
  <c r="AL269" i="21" s="1"/>
  <c r="AK269" i="21"/>
  <c r="AE253" i="21"/>
  <c r="AL253" i="21" s="1"/>
  <c r="AK253" i="21"/>
  <c r="AE195" i="21"/>
  <c r="AL195" i="21" s="1"/>
  <c r="AK195" i="21"/>
  <c r="AJ6" i="21"/>
  <c r="AD6" i="21"/>
  <c r="AE6" i="21" s="1"/>
  <c r="AL6" i="21" s="1"/>
  <c r="AE28" i="21"/>
  <c r="AL28" i="21" s="1"/>
  <c r="AK28" i="21"/>
  <c r="AE30" i="21"/>
  <c r="AL30" i="21" s="1"/>
  <c r="AK30" i="21"/>
  <c r="AE263" i="21"/>
  <c r="AL263" i="21" s="1"/>
  <c r="AK263" i="21"/>
  <c r="AE247" i="21"/>
  <c r="AL247" i="21" s="1"/>
  <c r="AK247" i="21"/>
  <c r="AJ285" i="21"/>
  <c r="AE241" i="21"/>
  <c r="AL241" i="21" s="1"/>
  <c r="AK241" i="21"/>
  <c r="AE197" i="21"/>
  <c r="AL197" i="21" s="1"/>
  <c r="AK197" i="21"/>
  <c r="AE222" i="21"/>
  <c r="AL222" i="21" s="1"/>
  <c r="AK222" i="21"/>
  <c r="AE216" i="21"/>
  <c r="AL216" i="21" s="1"/>
  <c r="AK216" i="21"/>
  <c r="AE259" i="21"/>
  <c r="AL259" i="21" s="1"/>
  <c r="AK259" i="21"/>
  <c r="AE243" i="21"/>
  <c r="AL243" i="21" s="1"/>
  <c r="AK243" i="21"/>
  <c r="AE18" i="21"/>
  <c r="AL18" i="21" s="1"/>
  <c r="AK18" i="21"/>
  <c r="AE189" i="21"/>
  <c r="AL189" i="21" s="1"/>
  <c r="AK189" i="21"/>
  <c r="AE224" i="21"/>
  <c r="AL224" i="21" s="1"/>
  <c r="AK224" i="21"/>
  <c r="AE181" i="21"/>
  <c r="AL181" i="21" s="1"/>
  <c r="AK181" i="21"/>
  <c r="AE232" i="21"/>
  <c r="AL232" i="21" s="1"/>
  <c r="AK232" i="21"/>
  <c r="AE185" i="21"/>
  <c r="AL185" i="21" s="1"/>
  <c r="AK185" i="21"/>
  <c r="AE230" i="21"/>
  <c r="AL230" i="21" s="1"/>
  <c r="AK230" i="21"/>
  <c r="AE26" i="21"/>
  <c r="AL26" i="21" s="1"/>
  <c r="AK26" i="21"/>
  <c r="AE183" i="21"/>
  <c r="AL183" i="21" s="1"/>
  <c r="AK183" i="21"/>
  <c r="AJ270" i="21"/>
  <c r="AE24" i="21"/>
  <c r="AL24" i="21" s="1"/>
  <c r="AK24" i="21"/>
  <c r="AE220" i="21"/>
  <c r="AL220" i="21" s="1"/>
  <c r="AK220" i="21"/>
  <c r="AE12" i="21"/>
  <c r="AL12" i="21" s="1"/>
  <c r="AK12" i="21"/>
  <c r="AE282" i="21"/>
  <c r="AL282" i="21" s="1"/>
  <c r="AK282" i="21"/>
  <c r="AE257" i="21"/>
  <c r="AL257" i="21" s="1"/>
  <c r="AK257" i="21"/>
  <c r="AE177" i="21"/>
  <c r="AL177" i="21" s="1"/>
  <c r="AK177" i="21"/>
  <c r="AE228" i="21"/>
  <c r="AL228" i="21" s="1"/>
  <c r="AK228" i="21"/>
  <c r="AE193" i="21"/>
  <c r="AL193" i="21" s="1"/>
  <c r="AK193" i="21"/>
  <c r="AE32" i="21"/>
  <c r="AL32" i="21" s="1"/>
  <c r="AK32" i="21"/>
  <c r="AE208" i="21"/>
  <c r="AL208" i="21" s="1"/>
  <c r="AK208" i="21"/>
  <c r="AJ235" i="21"/>
  <c r="AE261" i="21"/>
  <c r="AL261" i="21" s="1"/>
  <c r="AK261" i="21"/>
  <c r="AE245" i="21"/>
  <c r="AL245" i="21" s="1"/>
  <c r="AK245" i="21"/>
  <c r="AE226" i="21"/>
  <c r="AL226" i="21" s="1"/>
  <c r="AK226" i="21"/>
  <c r="AJ200" i="21"/>
  <c r="AE278" i="21"/>
  <c r="AL278" i="21" s="1"/>
  <c r="AK278" i="21"/>
  <c r="AE255" i="21"/>
  <c r="AL255" i="21" s="1"/>
  <c r="AK255" i="21"/>
  <c r="AE199" i="21"/>
  <c r="AL199" i="21" s="1"/>
  <c r="AK199" i="21"/>
  <c r="AE210" i="21"/>
  <c r="AL210" i="21" s="1"/>
  <c r="AK210" i="21"/>
  <c r="AE187" i="21"/>
  <c r="AL187" i="21" s="1"/>
  <c r="AK187" i="21"/>
  <c r="AE14" i="21"/>
  <c r="AL14" i="21" s="1"/>
  <c r="AK14" i="21"/>
  <c r="AE234" i="21"/>
  <c r="AL234" i="21" s="1"/>
  <c r="AK234" i="21"/>
  <c r="AE267" i="21"/>
  <c r="AL267" i="21" s="1"/>
  <c r="AK267" i="21"/>
  <c r="AE251" i="21"/>
  <c r="AL251" i="21" s="1"/>
  <c r="AK251" i="21"/>
  <c r="AE191" i="21"/>
  <c r="AL191" i="21" s="1"/>
  <c r="AK191" i="21"/>
  <c r="AE22" i="21"/>
  <c r="AL22" i="21" s="1"/>
  <c r="AK22" i="21"/>
  <c r="AE212" i="21"/>
  <c r="AL212" i="21" s="1"/>
  <c r="AK212" i="21"/>
  <c r="AE171" i="21"/>
  <c r="AL171" i="21" s="1"/>
  <c r="AK171" i="21"/>
  <c r="AD200" i="21"/>
  <c r="N235" i="21"/>
  <c r="N270" i="21"/>
  <c r="L19" i="20"/>
  <c r="R19" i="20" s="1"/>
  <c r="CR4" i="9"/>
  <c r="Q19" i="20"/>
  <c r="V19" i="20" s="1"/>
  <c r="R23" i="20"/>
  <c r="AF6" i="22"/>
  <c r="AN6" i="22" s="1"/>
  <c r="N285" i="21"/>
  <c r="AD270" i="21"/>
  <c r="AD235" i="21"/>
  <c r="G22" i="20"/>
  <c r="Q22" i="20"/>
  <c r="V22" i="20" s="1"/>
  <c r="P18" i="20"/>
  <c r="U18" i="20" s="1"/>
  <c r="E17" i="20"/>
  <c r="N32" i="22"/>
  <c r="N200" i="21"/>
  <c r="N30" i="16"/>
  <c r="N32" i="16"/>
  <c r="N70" i="15"/>
  <c r="R40" i="15"/>
  <c r="R147" i="15"/>
  <c r="R27" i="15"/>
  <c r="R22" i="20" l="1"/>
  <c r="AN15" i="22"/>
  <c r="AE270" i="21"/>
  <c r="AF30" i="22"/>
  <c r="CQ4" i="9"/>
  <c r="AE235" i="21"/>
  <c r="AE200" i="21"/>
  <c r="O17" i="20"/>
  <c r="W20" i="20"/>
  <c r="K20" i="20"/>
  <c r="J24" i="20"/>
  <c r="CO4" i="9" s="1"/>
  <c r="CH4" i="9"/>
  <c r="CK4" i="9"/>
  <c r="P20" i="20"/>
  <c r="U20" i="20" s="1"/>
  <c r="M24" i="20"/>
  <c r="S24" i="20" s="1"/>
  <c r="S17" i="20"/>
  <c r="AL15" i="22"/>
  <c r="AF15" i="22"/>
  <c r="AF32" i="22" s="1"/>
  <c r="AM15" i="22"/>
  <c r="AK235" i="21"/>
  <c r="AK285" i="21"/>
  <c r="AL285" i="21"/>
  <c r="AK200" i="21"/>
  <c r="AL270" i="21"/>
  <c r="AK6" i="21"/>
  <c r="AL200" i="21"/>
  <c r="AK270" i="21"/>
  <c r="AL235" i="21"/>
  <c r="AE285" i="21"/>
  <c r="G18" i="20"/>
  <c r="Q18" i="20"/>
  <c r="V18" i="20" s="1"/>
  <c r="F17" i="20"/>
  <c r="E24" i="20"/>
  <c r="P17" i="20"/>
  <c r="U17" i="20" s="1"/>
  <c r="E21" i="14"/>
  <c r="J21" i="14" s="1"/>
  <c r="E20" i="14"/>
  <c r="E19" i="14"/>
  <c r="E18" i="14"/>
  <c r="E17" i="14"/>
  <c r="H15" i="14"/>
  <c r="H22" i="14" s="1"/>
  <c r="D22" i="14"/>
  <c r="D5" i="14"/>
  <c r="G13" i="13"/>
  <c r="F13" i="13"/>
  <c r="G9" i="13"/>
  <c r="F9" i="13"/>
  <c r="B3" i="13"/>
  <c r="B14" i="12"/>
  <c r="C19" i="11"/>
  <c r="C18" i="11"/>
  <c r="B14" i="11"/>
  <c r="BA4" i="9"/>
  <c r="AZ4" i="9"/>
  <c r="AY4" i="9"/>
  <c r="AX4" i="9"/>
  <c r="AW4" i="9"/>
  <c r="AV4" i="9"/>
  <c r="AU4" i="9"/>
  <c r="AD4" i="9"/>
  <c r="AC4" i="9"/>
  <c r="AB4" i="9"/>
  <c r="AA4" i="9"/>
  <c r="Z4" i="9"/>
  <c r="Y4" i="9"/>
  <c r="X4" i="9"/>
  <c r="W4" i="9"/>
  <c r="V4" i="9"/>
  <c r="U4" i="9"/>
  <c r="T4" i="9"/>
  <c r="S4" i="9"/>
  <c r="B8" i="8"/>
  <c r="B7" i="8"/>
  <c r="B5" i="8"/>
  <c r="A4" i="9"/>
  <c r="R4" i="9"/>
  <c r="Q4" i="9"/>
  <c r="P4" i="9"/>
  <c r="O4" i="9"/>
  <c r="N4" i="9"/>
  <c r="M4" i="9"/>
  <c r="L4" i="9"/>
  <c r="J4" i="9"/>
  <c r="I4" i="9"/>
  <c r="E4" i="9"/>
  <c r="D4" i="9"/>
  <c r="C4" i="9"/>
  <c r="B4" i="9"/>
  <c r="H25" i="7"/>
  <c r="C25" i="7"/>
  <c r="J24" i="7"/>
  <c r="E24" i="7"/>
  <c r="J23" i="7"/>
  <c r="E23" i="7"/>
  <c r="J22" i="7"/>
  <c r="E22" i="7"/>
  <c r="J21" i="7"/>
  <c r="E21" i="7"/>
  <c r="J20" i="7"/>
  <c r="J25" i="7" s="1"/>
  <c r="E20" i="7"/>
  <c r="J19" i="7"/>
  <c r="E19" i="7"/>
  <c r="E25" i="7" s="1"/>
  <c r="H14" i="7"/>
  <c r="C14" i="7"/>
  <c r="J13" i="7"/>
  <c r="E13" i="7"/>
  <c r="J12" i="7"/>
  <c r="E12" i="7"/>
  <c r="J11" i="7"/>
  <c r="E11" i="7"/>
  <c r="J10" i="7"/>
  <c r="E10" i="7"/>
  <c r="J9" i="7"/>
  <c r="J14" i="7" s="1"/>
  <c r="E9" i="7"/>
  <c r="J8" i="7"/>
  <c r="E8" i="7"/>
  <c r="E14" i="7" s="1"/>
  <c r="L59" i="6"/>
  <c r="K59" i="6"/>
  <c r="L50" i="6"/>
  <c r="K50" i="6"/>
  <c r="J18" i="14" l="1"/>
  <c r="F18" i="14"/>
  <c r="K18" i="14" s="1"/>
  <c r="L18" i="14"/>
  <c r="B16" i="12"/>
  <c r="F16" i="12" s="1"/>
  <c r="E19" i="11"/>
  <c r="BL4" i="9"/>
  <c r="B15" i="12"/>
  <c r="F15" i="12" s="1"/>
  <c r="E18" i="11"/>
  <c r="BK4" i="9"/>
  <c r="BF4" i="9"/>
  <c r="E7" i="11"/>
  <c r="BE4" i="9"/>
  <c r="E6" i="11"/>
  <c r="BG4" i="9"/>
  <c r="E8" i="11"/>
  <c r="J20" i="14"/>
  <c r="L20" i="14"/>
  <c r="J19" i="14"/>
  <c r="L19" i="14"/>
  <c r="J17" i="14"/>
  <c r="L17" i="14"/>
  <c r="P24" i="20"/>
  <c r="U24" i="20" s="1"/>
  <c r="Q20" i="20"/>
  <c r="V20" i="20" s="1"/>
  <c r="K17" i="20"/>
  <c r="Q17" i="20" s="1"/>
  <c r="V17" i="20" s="1"/>
  <c r="L20" i="20"/>
  <c r="CS4" i="9"/>
  <c r="R18" i="20"/>
  <c r="G17" i="20"/>
  <c r="F24" i="20"/>
  <c r="D9" i="20" s="1"/>
  <c r="F20" i="14"/>
  <c r="F19" i="14"/>
  <c r="F17" i="14"/>
  <c r="F21" i="14"/>
  <c r="E16" i="14"/>
  <c r="O30" i="6"/>
  <c r="K29" i="6"/>
  <c r="K27" i="6"/>
  <c r="K25" i="6"/>
  <c r="K23" i="6"/>
  <c r="K21" i="6"/>
  <c r="O15" i="6"/>
  <c r="K14" i="6"/>
  <c r="L14" i="6" s="1"/>
  <c r="M14" i="6" s="1"/>
  <c r="N14" i="6" s="1"/>
  <c r="K12" i="6"/>
  <c r="K10" i="6"/>
  <c r="K8" i="6"/>
  <c r="K6" i="6"/>
  <c r="G18" i="14" l="1"/>
  <c r="E7" i="18"/>
  <c r="BR4" i="9"/>
  <c r="BS4" i="9"/>
  <c r="E8" i="18"/>
  <c r="E6" i="18"/>
  <c r="BQ4" i="9"/>
  <c r="J16" i="14"/>
  <c r="L16" i="14"/>
  <c r="E15" i="14"/>
  <c r="J15" i="14" s="1"/>
  <c r="G21" i="14"/>
  <c r="K21" i="14"/>
  <c r="G17" i="14"/>
  <c r="K17" i="14"/>
  <c r="G20" i="14"/>
  <c r="K20" i="14"/>
  <c r="G19" i="14"/>
  <c r="K19" i="14"/>
  <c r="R20" i="20"/>
  <c r="L17" i="20"/>
  <c r="L24" i="20" s="1"/>
  <c r="I7" i="20" s="1"/>
  <c r="CP4" i="9"/>
  <c r="K24" i="20"/>
  <c r="G24" i="20"/>
  <c r="F16" i="14"/>
  <c r="O32" i="6"/>
  <c r="H18" i="2" s="1"/>
  <c r="L25" i="6"/>
  <c r="M25" i="6" s="1"/>
  <c r="N25" i="6" s="1"/>
  <c r="S24" i="6" s="1"/>
  <c r="L10" i="6"/>
  <c r="M10" i="6" s="1"/>
  <c r="N10" i="6" s="1"/>
  <c r="L27" i="6"/>
  <c r="M27" i="6" s="1"/>
  <c r="L12" i="6"/>
  <c r="M12" i="6" s="1"/>
  <c r="L21" i="6"/>
  <c r="L29" i="6"/>
  <c r="M29" i="6" s="1"/>
  <c r="L6" i="6"/>
  <c r="M6" i="6" s="1"/>
  <c r="S13" i="6"/>
  <c r="L23" i="6"/>
  <c r="M23" i="6" s="1"/>
  <c r="K15" i="6"/>
  <c r="L8" i="6"/>
  <c r="M8" i="6" s="1"/>
  <c r="N8" i="6" s="1"/>
  <c r="K30" i="6"/>
  <c r="B3" i="1"/>
  <c r="B4" i="19" s="1"/>
  <c r="B17" i="18" l="1"/>
  <c r="I9" i="20"/>
  <c r="I10" i="20" s="1"/>
  <c r="U10" i="20" s="1"/>
  <c r="M21" i="6"/>
  <c r="N21" i="6" s="1"/>
  <c r="S20" i="6" s="1"/>
  <c r="Q24" i="20"/>
  <c r="V24" i="20" s="1"/>
  <c r="C17" i="12"/>
  <c r="F15" i="14"/>
  <c r="K16" i="14"/>
  <c r="E22" i="14"/>
  <c r="J22" i="14" s="1"/>
  <c r="R17" i="20"/>
  <c r="R24" i="20"/>
  <c r="CW4" i="9"/>
  <c r="G16" i="14"/>
  <c r="G15" i="14" s="1"/>
  <c r="G22" i="14" s="1"/>
  <c r="D6" i="14" s="1"/>
  <c r="N23" i="6"/>
  <c r="S22" i="6" s="1"/>
  <c r="K32" i="6"/>
  <c r="D18" i="2" s="1"/>
  <c r="N27" i="6"/>
  <c r="S26" i="6" s="1"/>
  <c r="L30" i="6"/>
  <c r="N12" i="6"/>
  <c r="S11" i="6" s="1"/>
  <c r="S9" i="6"/>
  <c r="S7" i="6"/>
  <c r="L15" i="6"/>
  <c r="M15" i="6"/>
  <c r="N6" i="6"/>
  <c r="N29" i="6"/>
  <c r="S28" i="6" s="1"/>
  <c r="M30" i="6"/>
  <c r="CX4" i="9" l="1"/>
  <c r="O9" i="20"/>
  <c r="F22" i="14"/>
  <c r="K15" i="14"/>
  <c r="M32" i="6"/>
  <c r="L32" i="6"/>
  <c r="S32" i="6" s="1"/>
  <c r="N15" i="6"/>
  <c r="S5" i="6"/>
  <c r="N30" i="6"/>
  <c r="K22" i="14" l="1"/>
  <c r="D8" i="14"/>
  <c r="D9" i="14" s="1"/>
  <c r="J9" i="14" s="1"/>
  <c r="C18" i="12"/>
  <c r="C19" i="12" s="1"/>
  <c r="N32" i="6"/>
  <c r="D5" i="2" l="1"/>
  <c r="E18" i="2"/>
  <c r="J18" i="2" s="1"/>
  <c r="O285" i="3"/>
  <c r="H21" i="2" s="1"/>
  <c r="K284" i="3"/>
  <c r="Q284" i="3" s="1"/>
  <c r="K282" i="3"/>
  <c r="K280" i="3"/>
  <c r="Q280" i="3" s="1"/>
  <c r="K278" i="3"/>
  <c r="Q278" i="3" s="1"/>
  <c r="K276" i="3"/>
  <c r="Q276" i="3" s="1"/>
  <c r="O270" i="3"/>
  <c r="H20" i="2" s="1"/>
  <c r="K269" i="3"/>
  <c r="Q269" i="3" s="1"/>
  <c r="K267" i="3"/>
  <c r="Q267" i="3" s="1"/>
  <c r="K265" i="3"/>
  <c r="Q265" i="3" s="1"/>
  <c r="K263" i="3"/>
  <c r="Q263" i="3" s="1"/>
  <c r="K261" i="3"/>
  <c r="Q261" i="3" s="1"/>
  <c r="K259" i="3"/>
  <c r="Q259" i="3" s="1"/>
  <c r="K257" i="3"/>
  <c r="Q257" i="3" s="1"/>
  <c r="K255" i="3"/>
  <c r="Q255" i="3" s="1"/>
  <c r="K253" i="3"/>
  <c r="Q253" i="3" s="1"/>
  <c r="K251" i="3"/>
  <c r="Q251" i="3" s="1"/>
  <c r="K249" i="3"/>
  <c r="Q249" i="3" s="1"/>
  <c r="K247" i="3"/>
  <c r="Q247" i="3" s="1"/>
  <c r="K245" i="3"/>
  <c r="Q245" i="3" s="1"/>
  <c r="K243" i="3"/>
  <c r="Q243" i="3" s="1"/>
  <c r="K241" i="3"/>
  <c r="Q241" i="3" s="1"/>
  <c r="O235" i="3"/>
  <c r="H19" i="2" s="1"/>
  <c r="K234" i="3"/>
  <c r="Q234" i="3" s="1"/>
  <c r="K232" i="3"/>
  <c r="Q232" i="3" s="1"/>
  <c r="K230" i="3"/>
  <c r="Q230" i="3" s="1"/>
  <c r="K228" i="3"/>
  <c r="Q228" i="3" s="1"/>
  <c r="K226" i="3"/>
  <c r="Q226" i="3" s="1"/>
  <c r="K224" i="3"/>
  <c r="Q224" i="3" s="1"/>
  <c r="K222" i="3"/>
  <c r="Q222" i="3" s="1"/>
  <c r="K220" i="3"/>
  <c r="Q220" i="3" s="1"/>
  <c r="K218" i="3"/>
  <c r="Q218" i="3" s="1"/>
  <c r="K216" i="3"/>
  <c r="Q216" i="3" s="1"/>
  <c r="K214" i="3"/>
  <c r="Q214" i="3" s="1"/>
  <c r="K212" i="3"/>
  <c r="Q212" i="3" s="1"/>
  <c r="K210" i="3"/>
  <c r="Q210" i="3" s="1"/>
  <c r="K208" i="3"/>
  <c r="Q208" i="3" s="1"/>
  <c r="K206" i="3"/>
  <c r="Q206" i="3" s="1"/>
  <c r="O200" i="3"/>
  <c r="H17" i="2" s="1"/>
  <c r="K199" i="3"/>
  <c r="Q199" i="3" s="1"/>
  <c r="K197" i="3"/>
  <c r="Q197" i="3" s="1"/>
  <c r="K195" i="3"/>
  <c r="Q195" i="3" s="1"/>
  <c r="K193" i="3"/>
  <c r="Q193" i="3" s="1"/>
  <c r="K191" i="3"/>
  <c r="Q191" i="3" s="1"/>
  <c r="K189" i="3"/>
  <c r="Q189" i="3" s="1"/>
  <c r="K187" i="3"/>
  <c r="Q187" i="3" s="1"/>
  <c r="K185" i="3"/>
  <c r="Q185" i="3" s="1"/>
  <c r="K183" i="3"/>
  <c r="Q183" i="3" s="1"/>
  <c r="K181" i="3"/>
  <c r="Q181" i="3" s="1"/>
  <c r="K179" i="3"/>
  <c r="Q179" i="3" s="1"/>
  <c r="K177" i="3"/>
  <c r="Q177" i="3" s="1"/>
  <c r="K175" i="3"/>
  <c r="Q175" i="3" s="1"/>
  <c r="K173" i="3"/>
  <c r="Q173" i="3" s="1"/>
  <c r="K171" i="3"/>
  <c r="Q171" i="3" s="1"/>
  <c r="H16" i="2"/>
  <c r="K34" i="3"/>
  <c r="Q34" i="3" s="1"/>
  <c r="K32" i="3"/>
  <c r="Q32" i="3" s="1"/>
  <c r="K30" i="3"/>
  <c r="Q30" i="3" s="1"/>
  <c r="K28" i="3"/>
  <c r="Q28" i="3" s="1"/>
  <c r="K26" i="3"/>
  <c r="Q26" i="3" s="1"/>
  <c r="K24" i="3"/>
  <c r="Q24" i="3" s="1"/>
  <c r="K22" i="3"/>
  <c r="Q22" i="3" s="1"/>
  <c r="K20" i="3"/>
  <c r="Q20" i="3" s="1"/>
  <c r="K18" i="3"/>
  <c r="Q18" i="3" s="1"/>
  <c r="K16" i="3"/>
  <c r="Q16" i="3" s="1"/>
  <c r="K14" i="3"/>
  <c r="Q14" i="3" s="1"/>
  <c r="K12" i="3"/>
  <c r="Q12" i="3" s="1"/>
  <c r="K10" i="3"/>
  <c r="Q10" i="3" s="1"/>
  <c r="K8" i="3"/>
  <c r="Q8" i="3" s="1"/>
  <c r="K6" i="3"/>
  <c r="Q6" i="3" s="1"/>
  <c r="L282" i="3" l="1"/>
  <c r="M282" i="3" s="1"/>
  <c r="N282" i="3" s="1"/>
  <c r="Q282" i="3"/>
  <c r="K200" i="3"/>
  <c r="D17" i="2" s="1"/>
  <c r="E17" i="2" s="1"/>
  <c r="J17" i="2" s="1"/>
  <c r="L6" i="3"/>
  <c r="D16" i="2"/>
  <c r="F18" i="2"/>
  <c r="AH4" i="9"/>
  <c r="L12" i="3"/>
  <c r="M12" i="3" s="1"/>
  <c r="L28" i="3"/>
  <c r="M28" i="3" s="1"/>
  <c r="N28" i="3" s="1"/>
  <c r="L220" i="3"/>
  <c r="M220" i="3" s="1"/>
  <c r="L247" i="3"/>
  <c r="M247" i="3" s="1"/>
  <c r="N247" i="3" s="1"/>
  <c r="L14" i="3"/>
  <c r="M14" i="3" s="1"/>
  <c r="L22" i="3"/>
  <c r="M22" i="3" s="1"/>
  <c r="N22" i="3" s="1"/>
  <c r="L30" i="3"/>
  <c r="M30" i="3" s="1"/>
  <c r="N30" i="3" s="1"/>
  <c r="L179" i="3"/>
  <c r="M179" i="3" s="1"/>
  <c r="L187" i="3"/>
  <c r="M187" i="3" s="1"/>
  <c r="L195" i="3"/>
  <c r="M195" i="3" s="1"/>
  <c r="N195" i="3" s="1"/>
  <c r="L214" i="3"/>
  <c r="M214" i="3" s="1"/>
  <c r="N214" i="3" s="1"/>
  <c r="L222" i="3"/>
  <c r="M222" i="3" s="1"/>
  <c r="L230" i="3"/>
  <c r="M230" i="3" s="1"/>
  <c r="L20" i="3"/>
  <c r="M20" i="3" s="1"/>
  <c r="L177" i="3"/>
  <c r="M177" i="3" s="1"/>
  <c r="L8" i="3"/>
  <c r="M8" i="3" s="1"/>
  <c r="L32" i="3"/>
  <c r="M32" i="3" s="1"/>
  <c r="N32" i="3" s="1"/>
  <c r="L173" i="3"/>
  <c r="M173" i="3" s="1"/>
  <c r="L181" i="3"/>
  <c r="M181" i="3" s="1"/>
  <c r="L189" i="3"/>
  <c r="M189" i="3" s="1"/>
  <c r="L197" i="3"/>
  <c r="M197" i="3" s="1"/>
  <c r="L208" i="3"/>
  <c r="M208" i="3" s="1"/>
  <c r="L216" i="3"/>
  <c r="M216" i="3" s="1"/>
  <c r="L224" i="3"/>
  <c r="M224" i="3" s="1"/>
  <c r="L232" i="3"/>
  <c r="M232" i="3" s="1"/>
  <c r="L243" i="3"/>
  <c r="M243" i="3" s="1"/>
  <c r="L251" i="3"/>
  <c r="M251" i="3" s="1"/>
  <c r="L259" i="3"/>
  <c r="L267" i="3"/>
  <c r="M267" i="3" s="1"/>
  <c r="L278" i="3"/>
  <c r="M278" i="3" s="1"/>
  <c r="L284" i="3"/>
  <c r="M284" i="3" s="1"/>
  <c r="N284" i="3" s="1"/>
  <c r="R283" i="3" s="1"/>
  <c r="L185" i="3"/>
  <c r="M185" i="3" s="1"/>
  <c r="L193" i="3"/>
  <c r="M193" i="3" s="1"/>
  <c r="L212" i="3"/>
  <c r="M212" i="3" s="1"/>
  <c r="L228" i="3"/>
  <c r="M228" i="3" s="1"/>
  <c r="N228" i="3" s="1"/>
  <c r="L255" i="3"/>
  <c r="M255" i="3" s="1"/>
  <c r="L263" i="3"/>
  <c r="M263" i="3" s="1"/>
  <c r="L16" i="3"/>
  <c r="M16" i="3" s="1"/>
  <c r="N16" i="3" s="1"/>
  <c r="L24" i="3"/>
  <c r="M24" i="3" s="1"/>
  <c r="L10" i="3"/>
  <c r="M10" i="3" s="1"/>
  <c r="N10" i="3" s="1"/>
  <c r="L18" i="3"/>
  <c r="M18" i="3" s="1"/>
  <c r="L26" i="3"/>
  <c r="M26" i="3" s="1"/>
  <c r="N26" i="3" s="1"/>
  <c r="L34" i="3"/>
  <c r="M34" i="3" s="1"/>
  <c r="L175" i="3"/>
  <c r="M175" i="3" s="1"/>
  <c r="N175" i="3" s="1"/>
  <c r="L183" i="3"/>
  <c r="M183" i="3" s="1"/>
  <c r="N183" i="3" s="1"/>
  <c r="L191" i="3"/>
  <c r="M191" i="3" s="1"/>
  <c r="L199" i="3"/>
  <c r="M199" i="3" s="1"/>
  <c r="L210" i="3"/>
  <c r="M210" i="3" s="1"/>
  <c r="L218" i="3"/>
  <c r="M218" i="3" s="1"/>
  <c r="N218" i="3" s="1"/>
  <c r="L226" i="3"/>
  <c r="M226" i="3" s="1"/>
  <c r="L234" i="3"/>
  <c r="M234" i="3" s="1"/>
  <c r="L280" i="3"/>
  <c r="M280" i="3" s="1"/>
  <c r="H15" i="2"/>
  <c r="H22" i="2" s="1"/>
  <c r="K285" i="3"/>
  <c r="D21" i="2" s="1"/>
  <c r="E21" i="2" s="1"/>
  <c r="K270" i="3"/>
  <c r="D20" i="2" s="1"/>
  <c r="E20" i="2" s="1"/>
  <c r="J20" i="2" s="1"/>
  <c r="L276" i="3"/>
  <c r="L241" i="3"/>
  <c r="M241" i="3" s="1"/>
  <c r="N241" i="3" s="1"/>
  <c r="L245" i="3"/>
  <c r="M245" i="3" s="1"/>
  <c r="N245" i="3" s="1"/>
  <c r="L249" i="3"/>
  <c r="M249" i="3" s="1"/>
  <c r="N249" i="3" s="1"/>
  <c r="L253" i="3"/>
  <c r="M253" i="3" s="1"/>
  <c r="N253" i="3" s="1"/>
  <c r="L257" i="3"/>
  <c r="M257" i="3" s="1"/>
  <c r="N257" i="3" s="1"/>
  <c r="L261" i="3"/>
  <c r="M261" i="3" s="1"/>
  <c r="N261" i="3" s="1"/>
  <c r="L265" i="3"/>
  <c r="M265" i="3" s="1"/>
  <c r="N265" i="3" s="1"/>
  <c r="L269" i="3"/>
  <c r="M269" i="3" s="1"/>
  <c r="K235" i="3"/>
  <c r="D19" i="2" s="1"/>
  <c r="E19" i="2" s="1"/>
  <c r="L206" i="3"/>
  <c r="L171" i="3"/>
  <c r="AK4" i="9" l="1"/>
  <c r="C16" i="11"/>
  <c r="AI4" i="9"/>
  <c r="J19" i="2"/>
  <c r="M6" i="3"/>
  <c r="R165" i="3"/>
  <c r="AG4" i="9"/>
  <c r="AJ4" i="9"/>
  <c r="R240" i="3"/>
  <c r="N251" i="3"/>
  <c r="R250" i="3" s="1"/>
  <c r="N181" i="3"/>
  <c r="R180" i="3" s="1"/>
  <c r="N226" i="3"/>
  <c r="R225" i="3" s="1"/>
  <c r="N191" i="3"/>
  <c r="R190" i="3" s="1"/>
  <c r="R194" i="3"/>
  <c r="N210" i="3"/>
  <c r="R209" i="3" s="1"/>
  <c r="N199" i="3"/>
  <c r="R198" i="3" s="1"/>
  <c r="N263" i="3"/>
  <c r="R262" i="3" s="1"/>
  <c r="N267" i="3"/>
  <c r="R266" i="3" s="1"/>
  <c r="N230" i="3"/>
  <c r="R229" i="3" s="1"/>
  <c r="R260" i="3"/>
  <c r="R246" i="3"/>
  <c r="R252" i="3"/>
  <c r="R217" i="3"/>
  <c r="R182" i="3"/>
  <c r="R248" i="3"/>
  <c r="R227" i="3"/>
  <c r="R244" i="3"/>
  <c r="R174" i="3"/>
  <c r="R264" i="3"/>
  <c r="R213" i="3"/>
  <c r="R281" i="3"/>
  <c r="R256" i="3"/>
  <c r="G18" i="2"/>
  <c r="AP4" i="9"/>
  <c r="N187" i="3"/>
  <c r="R186" i="3" s="1"/>
  <c r="N18" i="3"/>
  <c r="R17" i="3" s="1"/>
  <c r="N222" i="3"/>
  <c r="R221" i="3" s="1"/>
  <c r="N34" i="3"/>
  <c r="R33" i="3" s="1"/>
  <c r="N224" i="3"/>
  <c r="R223" i="3" s="1"/>
  <c r="N234" i="3"/>
  <c r="R233" i="3" s="1"/>
  <c r="N212" i="3"/>
  <c r="R211" i="3" s="1"/>
  <c r="N278" i="3"/>
  <c r="R277" i="3" s="1"/>
  <c r="N243" i="3"/>
  <c r="R242" i="3" s="1"/>
  <c r="N208" i="3"/>
  <c r="R207" i="3" s="1"/>
  <c r="N20" i="3"/>
  <c r="R19" i="3" s="1"/>
  <c r="F17" i="2"/>
  <c r="R29" i="3"/>
  <c r="R31" i="3"/>
  <c r="M259" i="3"/>
  <c r="M270" i="3" s="1"/>
  <c r="N280" i="3"/>
  <c r="R279" i="3" s="1"/>
  <c r="R25" i="3"/>
  <c r="R9" i="3"/>
  <c r="R15" i="3"/>
  <c r="R21" i="3"/>
  <c r="R27" i="3"/>
  <c r="F21" i="2"/>
  <c r="C16" i="5"/>
  <c r="G4" i="9" s="1"/>
  <c r="F19" i="2"/>
  <c r="N269" i="3"/>
  <c r="R268" i="3" s="1"/>
  <c r="F20" i="2"/>
  <c r="D15" i="2"/>
  <c r="D22" i="2" s="1"/>
  <c r="E16" i="2"/>
  <c r="J16" i="2" s="1"/>
  <c r="M276" i="3"/>
  <c r="L285" i="3"/>
  <c r="L270" i="3"/>
  <c r="R270" i="3" s="1"/>
  <c r="N255" i="3"/>
  <c r="R254" i="3" s="1"/>
  <c r="N216" i="3"/>
  <c r="R215" i="3" s="1"/>
  <c r="N232" i="3"/>
  <c r="R231" i="3" s="1"/>
  <c r="N220" i="3"/>
  <c r="R219" i="3" s="1"/>
  <c r="N179" i="3"/>
  <c r="R178" i="3" s="1"/>
  <c r="M206" i="3"/>
  <c r="L235" i="3"/>
  <c r="R235" i="3" s="1"/>
  <c r="N177" i="3"/>
  <c r="R176" i="3" s="1"/>
  <c r="N193" i="3"/>
  <c r="R192" i="3" s="1"/>
  <c r="N197" i="3"/>
  <c r="R196" i="3" s="1"/>
  <c r="N185" i="3"/>
  <c r="R184" i="3" s="1"/>
  <c r="M171" i="3"/>
  <c r="L200" i="3"/>
  <c r="R200" i="3" s="1"/>
  <c r="N189" i="3"/>
  <c r="R188" i="3" s="1"/>
  <c r="N173" i="3"/>
  <c r="R172" i="3" s="1"/>
  <c r="N8" i="3"/>
  <c r="R7" i="3" s="1"/>
  <c r="N24" i="3"/>
  <c r="R23" i="3" s="1"/>
  <c r="N14" i="3"/>
  <c r="R13" i="3" s="1"/>
  <c r="N12" i="3"/>
  <c r="R11" i="3" s="1"/>
  <c r="BI4" i="9" l="1"/>
  <c r="E16" i="11"/>
  <c r="N6" i="3"/>
  <c r="R5" i="3" s="1"/>
  <c r="G17" i="2"/>
  <c r="AO4" i="9"/>
  <c r="G21" i="2"/>
  <c r="AS4" i="9"/>
  <c r="G19" i="2"/>
  <c r="AQ4" i="9"/>
  <c r="AF4" i="9"/>
  <c r="G20" i="2"/>
  <c r="AR4" i="9"/>
  <c r="N276" i="3"/>
  <c r="N285" i="3" s="1"/>
  <c r="N259" i="3"/>
  <c r="N270" i="3" s="1"/>
  <c r="F16" i="2"/>
  <c r="E15" i="2"/>
  <c r="M285" i="3"/>
  <c r="M235" i="3"/>
  <c r="N206" i="3"/>
  <c r="N235" i="3" s="1"/>
  <c r="M200" i="3"/>
  <c r="N171" i="3"/>
  <c r="N200" i="3" s="1"/>
  <c r="AE4" i="9" l="1"/>
  <c r="C15" i="11"/>
  <c r="R258" i="3"/>
  <c r="R205" i="3"/>
  <c r="R170" i="3"/>
  <c r="F15" i="2"/>
  <c r="AM4" i="9" s="1"/>
  <c r="AN4" i="9"/>
  <c r="R275" i="3"/>
  <c r="E22" i="2"/>
  <c r="C17" i="11" s="1"/>
  <c r="C15" i="5"/>
  <c r="F4" i="9" s="1"/>
  <c r="G16" i="2"/>
  <c r="G15" i="2" s="1"/>
  <c r="G22" i="2" s="1"/>
  <c r="D6" i="2" s="1"/>
  <c r="D7" i="20" s="1"/>
  <c r="O7" i="20" l="1"/>
  <c r="D10" i="20"/>
  <c r="O10" i="20" s="1"/>
  <c r="E15" i="11"/>
  <c r="BH4" i="9"/>
  <c r="BJ4" i="9"/>
  <c r="F22" i="2"/>
  <c r="C17" i="5"/>
  <c r="H4" i="9" s="1"/>
  <c r="AL4" i="9"/>
  <c r="E17" i="11" l="1"/>
  <c r="AT4" i="9"/>
  <c r="C20" i="11"/>
  <c r="C20" i="5"/>
  <c r="K4" i="9" s="1"/>
  <c r="D8" i="2"/>
  <c r="D9" i="2" s="1"/>
  <c r="J9" i="2" s="1"/>
  <c r="E20" i="11" l="1"/>
  <c r="BM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31CCF960-3359-44CE-B880-CF0D14503A80}">
      <text>
        <r>
          <rPr>
            <b/>
            <sz val="9"/>
            <color indexed="81"/>
            <rFont val="ＭＳ Ｐゴシック"/>
            <family val="3"/>
            <charset val="128"/>
          </rPr>
          <t>文書番号があれば記入してください。</t>
        </r>
      </text>
    </comment>
    <comment ref="C3" authorId="0" shapeId="0" xr:uid="{561FC433-F008-4F52-82ED-D1E5BCAF3101}">
      <text>
        <r>
          <rPr>
            <b/>
            <sz val="9"/>
            <color indexed="81"/>
            <rFont val="ＭＳ Ｐゴシック"/>
            <family val="3"/>
            <charset val="128"/>
          </rPr>
          <t>要望書の提出年月日を記入してください。
（令和4年12月26日～令和5年1月20日の日付を入力）</t>
        </r>
      </text>
    </comment>
    <comment ref="C5" authorId="0" shapeId="0" xr:uid="{8B45A5A9-79F3-4DF0-B3CD-9167FD8A5400}">
      <text>
        <r>
          <rPr>
            <b/>
            <sz val="9"/>
            <color indexed="81"/>
            <rFont val="ＭＳ Ｐゴシック"/>
            <family val="3"/>
            <charset val="128"/>
          </rPr>
          <t>団体名を記入してください。</t>
        </r>
      </text>
    </comment>
    <comment ref="C6" authorId="0" shapeId="0" xr:uid="{9ACA9DEF-A03D-4FEA-905F-9BCE7DBF96FE}">
      <text>
        <r>
          <rPr>
            <b/>
            <sz val="9"/>
            <color indexed="81"/>
            <rFont val="ＭＳ Ｐゴシック"/>
            <family val="3"/>
            <charset val="128"/>
          </rPr>
          <t>住所を記入してください。</t>
        </r>
      </text>
    </comment>
    <comment ref="C7" authorId="0" shapeId="0" xr:uid="{166734D0-B1F1-41A2-9AF3-86F11C52A6EA}">
      <text>
        <r>
          <rPr>
            <b/>
            <sz val="9"/>
            <color indexed="81"/>
            <rFont val="ＭＳ Ｐゴシック"/>
            <family val="3"/>
            <charset val="128"/>
          </rPr>
          <t>代表者職名を記入してください。</t>
        </r>
      </text>
    </comment>
    <comment ref="C8" authorId="0" shapeId="0" xr:uid="{5A47C398-B6BA-4ED0-930A-2F776A2607C4}">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4" authorId="0" shapeId="0" xr:uid="{6D6300D3-1581-4F0C-B2A8-4A29A0C2A027}">
      <text>
        <r>
          <rPr>
            <b/>
            <sz val="9"/>
            <color indexed="81"/>
            <rFont val="MS P ゴシック"/>
            <family val="3"/>
            <charset val="128"/>
          </rPr>
          <t>本事業の名称を記入してください。
（事業の名称は、対象とする施設名を冒頭に入れ、「○○劇場感染対策事業、○○博物館配信等環境整備事業　など」と記入してください。）</t>
        </r>
      </text>
    </comment>
    <comment ref="C18" authorId="0" shapeId="0" xr:uid="{46B0AA53-AC3C-48AC-93E5-AB704EAA7E01}">
      <text>
        <r>
          <rPr>
            <b/>
            <sz val="9"/>
            <color indexed="81"/>
            <rFont val="ＭＳ Ｐゴシック"/>
            <family val="3"/>
            <charset val="128"/>
          </rPr>
          <t>着手日を記入してください。
＜入力例＞令和4年2月1日、2022/2/1など</t>
        </r>
      </text>
    </comment>
    <comment ref="C19" authorId="0" shapeId="0" xr:uid="{CFB8D645-CCC9-47DF-802E-D2254896DD0A}">
      <text>
        <r>
          <rPr>
            <b/>
            <sz val="9"/>
            <color indexed="81"/>
            <rFont val="ＭＳ Ｐゴシック"/>
            <family val="3"/>
            <charset val="128"/>
          </rPr>
          <t>完了予定期日を記入してください。
＜入力例＞令和5年1月31日、2023/1/31など</t>
        </r>
      </text>
    </comment>
    <comment ref="B21" authorId="0" shapeId="0" xr:uid="{A7D5DB1C-361B-4FBD-8B4F-B4DE3FED184E}">
      <text>
        <r>
          <rPr>
            <b/>
            <sz val="9"/>
            <color indexed="81"/>
            <rFont val="MS P ゴシック"/>
            <family val="3"/>
            <charset val="128"/>
          </rPr>
          <t>その他参考になるべき事項がある場合、記入してください。</t>
        </r>
      </text>
    </comment>
    <comment ref="B24" authorId="0" shapeId="0" xr:uid="{C5DD812C-620E-4138-9DFA-98A4D4264FB0}">
      <text>
        <r>
          <rPr>
            <b/>
            <sz val="9"/>
            <color indexed="81"/>
            <rFont val="MS P ゴシック"/>
            <family val="3"/>
            <charset val="128"/>
          </rPr>
          <t>交付要望書の記載内容について確認することのできる、実務担当者の連絡先を記入してください。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中村裕美</author>
    <author>西本雄太</author>
  </authors>
  <commentList>
    <comment ref="E3" authorId="0" shapeId="0" xr:uid="{2F6D4A10-DE4F-4065-9837-B5612F74C9B6}">
      <text>
        <r>
          <rPr>
            <b/>
            <sz val="9"/>
            <color indexed="81"/>
            <rFont val="MS P ゴシック"/>
            <family val="3"/>
            <charset val="128"/>
          </rPr>
          <t>変更箇所は赤字でわかるように明記してください</t>
        </r>
        <r>
          <rPr>
            <sz val="9"/>
            <color indexed="81"/>
            <rFont val="MS P ゴシック"/>
            <family val="3"/>
            <charset val="128"/>
          </rPr>
          <t>。</t>
        </r>
      </text>
    </comment>
    <comment ref="E9" authorId="1" shapeId="0" xr:uid="{DDACA32E-7631-4F79-8849-38E273584105}">
      <text>
        <r>
          <rPr>
            <b/>
            <sz val="9"/>
            <color indexed="81"/>
            <rFont val="MS P ゴシック"/>
            <family val="3"/>
            <charset val="128"/>
          </rPr>
          <t>交付要望・申請時の様式2からデータを引用しているので、変更申請する箇所について直接上書きしてください。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I3" authorId="0" shapeId="0" xr:uid="{D4CAE346-C2DF-4654-9BEC-76722BE9584E}">
      <text>
        <r>
          <rPr>
            <b/>
            <sz val="9"/>
            <color indexed="81"/>
            <rFont val="MS P ゴシック"/>
            <family val="3"/>
            <charset val="128"/>
          </rPr>
          <t>交付要望・申請時の様式3からデータを引用しているので、変更申請する箇所について直接上書きしてください。</t>
        </r>
      </text>
    </comment>
    <comment ref="I5" authorId="0" shapeId="0" xr:uid="{6D8BF288-731C-4E50-B92A-B05CC5A55474}">
      <text>
        <r>
          <rPr>
            <b/>
            <sz val="9"/>
            <color indexed="81"/>
            <rFont val="MS P ゴシック"/>
            <family val="3"/>
            <charset val="128"/>
          </rPr>
          <t>　本事業以外の補助金・助成金の金額を記入してください。
　内訳には当該補助金の名称を必ず記載してください。当該補助金等を申請中の場合はその旨を括弧書きし、見込額を計上してください。
　また、個人や法人からの寄付金がある場合もこの項目に計上してください。</t>
        </r>
      </text>
    </comment>
    <comment ref="I7" authorId="0" shapeId="0" xr:uid="{5B00DF04-AB69-4858-8A9F-FD9D405C1154}">
      <text>
        <r>
          <rPr>
            <b/>
            <sz val="9"/>
            <color indexed="81"/>
            <rFont val="MS P ゴシック"/>
            <family val="3"/>
            <charset val="128"/>
          </rPr>
          <t xml:space="preserve">　地方公共団体の財政負担分が区分できるよう、記入して
ください。
</t>
        </r>
      </text>
    </comment>
    <comment ref="U9" authorId="0" shapeId="0" xr:uid="{90D652FF-62E2-4FCB-96DE-F549B8949353}">
      <text>
        <r>
          <rPr>
            <b/>
            <sz val="9"/>
            <color indexed="81"/>
            <rFont val="MS P ゴシック"/>
            <family val="3"/>
            <charset val="128"/>
          </rPr>
          <t>チェック欄が全て「OK」となっていることを確認してください。</t>
        </r>
      </text>
    </comment>
    <comment ref="I10" authorId="0" shapeId="0" xr:uid="{71D2A669-0DB7-40CC-BB21-E07688E6EEBE}">
      <text>
        <r>
          <rPr>
            <b/>
            <sz val="9"/>
            <color indexed="81"/>
            <rFont val="MS P ゴシック"/>
            <family val="3"/>
            <charset val="128"/>
          </rPr>
          <t>　支出の部の②支出合計の総事業費と一致していることを確認してください。</t>
        </r>
      </text>
    </comment>
    <comment ref="U15" authorId="0" shapeId="0" xr:uid="{BCDA85A4-B9BC-4629-8433-31446EC9194B}">
      <text>
        <r>
          <rPr>
            <b/>
            <sz val="9"/>
            <color indexed="81"/>
            <rFont val="MS P ゴシック"/>
            <family val="3"/>
            <charset val="128"/>
          </rPr>
          <t>チェック欄が全て「OK」となっていることを確認してください。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39A471CA-AC27-4C7B-A609-5F8DF0C51180}">
      <text>
        <r>
          <rPr>
            <b/>
            <sz val="9"/>
            <color indexed="81"/>
            <rFont val="MS P ゴシック"/>
            <family val="3"/>
            <charset val="128"/>
          </rPr>
          <t>各項目とも交付要望・申請時の様式4-1からデータを引用しているので、変更申請する箇所について直接上書きしてください。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68120DAC-8111-409B-BA4A-B68527B0327A}">
      <text>
        <r>
          <rPr>
            <b/>
            <sz val="9"/>
            <color indexed="81"/>
            <rFont val="MS P ゴシック"/>
            <family val="3"/>
            <charset val="128"/>
          </rPr>
          <t>各項目とも交付要望・申請時の様式4-2からデータを引用しているので、変更申請する箇所について直接上書きしてください。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R6" authorId="0" shapeId="0" xr:uid="{C5358F49-3101-418B-A2C7-1D849225C774}">
      <text>
        <r>
          <rPr>
            <b/>
            <sz val="9"/>
            <color indexed="81"/>
            <rFont val="MS P ゴシック"/>
            <family val="3"/>
            <charset val="128"/>
          </rPr>
          <t>機器名、数量、換気量を現状、更新・増設後のそれぞれに記載してください。</t>
        </r>
      </text>
    </comment>
    <comment ref="V14" authorId="1" shapeId="0" xr:uid="{82C26EFE-F7C9-4818-ABD4-BFC4E0EEFC8C}">
      <text>
        <r>
          <rPr>
            <b/>
            <sz val="9"/>
            <color indexed="81"/>
            <rFont val="MS P ゴシック"/>
            <family val="3"/>
            <charset val="128"/>
          </rPr>
          <t>※排気量の合計が、様式４－２「換気量確認シート」に記載した換気量【Ｂ】と等しくなっていることを確認してください。</t>
        </r>
      </text>
    </comment>
    <comment ref="R17" authorId="0" shapeId="0" xr:uid="{E984FFB6-35C6-4650-9499-50A9DFE9FA1D}">
      <text>
        <r>
          <rPr>
            <b/>
            <sz val="9"/>
            <color indexed="81"/>
            <rFont val="MS P ゴシック"/>
            <family val="3"/>
            <charset val="128"/>
          </rPr>
          <t>機器名、数量、換気量を現状、更新・増設後のそれぞれに記載してください。</t>
        </r>
      </text>
    </comment>
    <comment ref="V25" authorId="1" shapeId="0" xr:uid="{D9EB5AA2-C873-40DD-86E4-101F40559650}">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2" authorId="0" shapeId="0" xr:uid="{80EC3A69-6894-4EE2-A894-F26842E85CA6}">
      <text>
        <r>
          <rPr>
            <b/>
            <sz val="9"/>
            <color indexed="81"/>
            <rFont val="ＭＳ Ｐゴシック"/>
            <family val="3"/>
            <charset val="128"/>
          </rPr>
          <t>文書番号があれば記入してください。</t>
        </r>
      </text>
    </comment>
    <comment ref="D3" authorId="0" shapeId="0" xr:uid="{065867D2-8D59-40AA-9B0D-B8B955399082}">
      <text>
        <r>
          <rPr>
            <b/>
            <sz val="9"/>
            <color indexed="81"/>
            <rFont val="ＭＳ Ｐゴシック"/>
            <family val="3"/>
            <charset val="128"/>
          </rPr>
          <t>実績報告書の提出年月日を記入してください。</t>
        </r>
      </text>
    </comment>
    <comment ref="C5" authorId="0" shapeId="0" xr:uid="{4AF5BD27-2297-4917-86E5-D0811CF19CCF}">
      <text>
        <r>
          <rPr>
            <b/>
            <sz val="9"/>
            <color indexed="81"/>
            <rFont val="MS P ゴシック"/>
            <family val="3"/>
            <charset val="128"/>
          </rPr>
          <t>交付申請書のデータを引用しています。
変更が必要な場合は、直接上書きしてください。</t>
        </r>
      </text>
    </comment>
    <comment ref="C6" authorId="0" shapeId="0" xr:uid="{71323C32-FDA5-42BB-8719-77F326E93E22}">
      <text>
        <r>
          <rPr>
            <b/>
            <sz val="9"/>
            <color indexed="81"/>
            <rFont val="MS P ゴシック"/>
            <family val="3"/>
            <charset val="128"/>
          </rPr>
          <t>交付申請書のデータを引用しています。
変更が必要な場合は、直接上書きしてください。</t>
        </r>
      </text>
    </comment>
    <comment ref="C7" authorId="0" shapeId="0" xr:uid="{24F02AD5-022A-4D98-B5B8-935AC105CA46}">
      <text>
        <r>
          <rPr>
            <b/>
            <sz val="9"/>
            <color indexed="81"/>
            <rFont val="MS P ゴシック"/>
            <family val="3"/>
            <charset val="128"/>
          </rPr>
          <t>交付申請書のデータを引用しています。
変更が必要な場合は、直接上書きしてください。</t>
        </r>
      </text>
    </comment>
    <comment ref="C8" authorId="0" shapeId="0" xr:uid="{48BE94CE-C5A1-4F23-AD05-75FEDAFBD714}">
      <text>
        <r>
          <rPr>
            <b/>
            <sz val="9"/>
            <color indexed="81"/>
            <rFont val="MS P ゴシック"/>
            <family val="3"/>
            <charset val="128"/>
          </rPr>
          <t>交付申請書のデータを引用しています。
変更が必要な場合は、直接上書きしてください。</t>
        </r>
      </text>
    </comment>
    <comment ref="A12" authorId="0" shapeId="0" xr:uid="{744F5341-74EF-4036-990F-A4FEA523D34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5C980D5E-F0E2-4402-B2B5-F75FE0D09888}">
      <text>
        <r>
          <rPr>
            <b/>
            <sz val="9"/>
            <color indexed="81"/>
            <rFont val="MS P ゴシック"/>
            <family val="3"/>
            <charset val="128"/>
          </rPr>
          <t>交付要望書（様式1）のデータを引用しています。
変更はできません。</t>
        </r>
      </text>
    </comment>
    <comment ref="B15" authorId="0" shapeId="0" xr:uid="{F4696CBF-830F-47A5-B740-4CCDCE00DFC2}">
      <text>
        <r>
          <rPr>
            <b/>
            <sz val="9"/>
            <color indexed="81"/>
            <rFont val="ＭＳ Ｐゴシック"/>
            <family val="3"/>
            <charset val="128"/>
          </rPr>
          <t>交付申請書のデータを引用しています。
変更が必要な場合は、直接上書きしてください。</t>
        </r>
      </text>
    </comment>
    <comment ref="B16" authorId="0" shapeId="0" xr:uid="{48D09EF5-70CF-477D-8610-E5344663B488}">
      <text>
        <r>
          <rPr>
            <b/>
            <sz val="9"/>
            <color indexed="81"/>
            <rFont val="ＭＳ Ｐゴシック"/>
            <family val="3"/>
            <charset val="128"/>
          </rPr>
          <t>交付申請書のデータを引用しています。
変更が必要な場合は、直接上書きしてください。</t>
        </r>
      </text>
    </comment>
    <comment ref="C17" authorId="0" shapeId="0" xr:uid="{137ADBFB-100B-413B-9C57-78C7FC547AEF}">
      <text>
        <r>
          <rPr>
            <b/>
            <sz val="9"/>
            <color indexed="81"/>
            <rFont val="MS P ゴシック"/>
            <family val="3"/>
            <charset val="128"/>
          </rPr>
          <t>交付決定額を記入してください。</t>
        </r>
      </text>
    </comment>
    <comment ref="C18" authorId="0" shapeId="0" xr:uid="{C25290AF-3BBD-4B73-887F-A7C76B8CD7FF}">
      <text>
        <r>
          <rPr>
            <b/>
            <sz val="9"/>
            <color indexed="81"/>
            <rFont val="MS P ゴシック"/>
            <family val="3"/>
            <charset val="128"/>
          </rPr>
          <t>様式6-2と様式6-3を作成いただくと、自動入力されます。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9" authorId="0" shapeId="0" xr:uid="{BD9F7755-20FE-4620-B529-F82DD0F09573}">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0" authorId="0" shapeId="0" xr:uid="{F0C09230-09C8-4E7A-8EE6-F01E6697AF32}">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1" authorId="0" shapeId="0" xr:uid="{5F28DBCB-6BF3-4EA5-A577-51892A5F5058}">
      <text>
        <r>
          <rPr>
            <b/>
            <sz val="9"/>
            <color indexed="81"/>
            <rFont val="MS P ゴシック"/>
            <family val="3"/>
            <charset val="128"/>
          </rPr>
          <t>記入例を参考に記入してください。</t>
        </r>
      </text>
    </comment>
    <comment ref="D13" authorId="0" shapeId="0" xr:uid="{FB1A302A-DC6B-46BD-8D81-893FFEBFCD7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4" authorId="0" shapeId="0" xr:uid="{472A722B-1A7C-42C5-8F3E-20E87801102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5" authorId="0" shapeId="0" xr:uid="{E5B3B4CD-4D39-45CD-B986-85A0955C2E7B}">
      <text>
        <r>
          <rPr>
            <b/>
            <sz val="9"/>
            <color indexed="81"/>
            <rFont val="MS P ゴシック"/>
            <family val="3"/>
            <charset val="128"/>
          </rPr>
          <t>記入例を参考に記入してください。</t>
        </r>
      </text>
    </comment>
    <comment ref="D17" authorId="0" shapeId="0" xr:uid="{14B13C89-7C85-4C93-9203-10DC6ACD8FB1}">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8" authorId="0" shapeId="0" xr:uid="{C7FE3741-3484-4BF8-A23A-D99D89C5A525}">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9" authorId="0" shapeId="0" xr:uid="{5985892D-EB31-4265-AAE3-B5E735758E66}">
      <text>
        <r>
          <rPr>
            <b/>
            <sz val="9"/>
            <color indexed="81"/>
            <rFont val="MS P ゴシック"/>
            <family val="3"/>
            <charset val="128"/>
          </rPr>
          <t>記入例を参考に記入してください。</t>
        </r>
      </text>
    </comment>
    <comment ref="D21" authorId="0" shapeId="0" xr:uid="{278D4FE4-0007-48D7-A23B-25E5D23FB359}">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2" authorId="0" shapeId="0" xr:uid="{DD3CAD49-D31F-4845-81F8-0519BD665447}">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3" authorId="0" shapeId="0" xr:uid="{47EDCFFE-52BA-4C52-895E-37286C56CA38}">
      <text>
        <r>
          <rPr>
            <b/>
            <sz val="9"/>
            <color indexed="81"/>
            <rFont val="MS P ゴシック"/>
            <family val="3"/>
            <charset val="128"/>
          </rPr>
          <t>記入例を参考に記入してください。</t>
        </r>
      </text>
    </comment>
    <comment ref="D25" authorId="0" shapeId="0" xr:uid="{5070ED1B-FE09-44D1-9418-54B220C265B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6" authorId="0" shapeId="0" xr:uid="{4D9761F4-A9B5-4074-8C48-40625C21C956}">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7" authorId="0" shapeId="0" xr:uid="{D4252617-81F8-4A87-8F53-F9851C5EF310}">
      <text>
        <r>
          <rPr>
            <b/>
            <sz val="9"/>
            <color indexed="81"/>
            <rFont val="MS P ゴシック"/>
            <family val="3"/>
            <charset val="128"/>
          </rPr>
          <t>記入例を参考に記入してください。</t>
        </r>
      </text>
    </comment>
    <comment ref="D29" authorId="0" shapeId="0" xr:uid="{0377625B-08A9-4DD0-A9FD-3D20D74EB14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0" authorId="0" shapeId="0" xr:uid="{DB3E2328-3ED2-4E4D-99F3-2D94E81F9FF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1" authorId="0" shapeId="0" xr:uid="{FF2A9A02-D40C-4643-A7E1-3618A487E2A4}">
      <text>
        <r>
          <rPr>
            <b/>
            <sz val="9"/>
            <color indexed="81"/>
            <rFont val="MS P ゴシック"/>
            <family val="3"/>
            <charset val="128"/>
          </rPr>
          <t>記入例を参考に記入してください。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AE6ACBD-D818-400A-9898-A1653666D8FF}">
      <text>
        <r>
          <rPr>
            <b/>
            <sz val="9"/>
            <color indexed="81"/>
            <rFont val="MS P ゴシック"/>
            <family val="3"/>
            <charset val="128"/>
          </rPr>
          <t>　本事業以外の補助金・助成金の金額を記入してください。
　内訳には当該補助金等の名称を必ず記載してください。補助金等を申請中の場合はその旨を括弧書きし、見込額を計上してください。
　また、個人や法人からの寄付金がある場合もこの項目に計上してください。</t>
        </r>
      </text>
    </comment>
    <comment ref="D6" authorId="0" shapeId="0" xr:uid="{2A6457DE-E306-482F-A276-BF7930554969}">
      <text>
        <r>
          <rPr>
            <b/>
            <sz val="9"/>
            <color indexed="81"/>
            <rFont val="MS P ゴシック"/>
            <family val="3"/>
            <charset val="128"/>
          </rPr>
          <t>　地方公共団体の財政負担分が区分できるよう、記入してください。</t>
        </r>
      </text>
    </comment>
    <comment ref="J8" authorId="0" shapeId="0" xr:uid="{2DD78537-C674-4857-8266-92EC1225F600}">
      <text>
        <r>
          <rPr>
            <b/>
            <sz val="9"/>
            <color indexed="81"/>
            <rFont val="MS P ゴシック"/>
            <family val="3"/>
            <charset val="128"/>
          </rPr>
          <t>チェック欄が全て「OK」となっていることを確認してください。</t>
        </r>
      </text>
    </comment>
    <comment ref="D9" authorId="0" shapeId="0" xr:uid="{F5491047-30C5-4492-95D8-9B191A17DEF1}">
      <text>
        <r>
          <rPr>
            <b/>
            <sz val="9"/>
            <color indexed="81"/>
            <rFont val="MS P ゴシック"/>
            <family val="3"/>
            <charset val="128"/>
          </rPr>
          <t>　支出の部の②支出合計の総事業費と一致していることを確認してください。</t>
        </r>
      </text>
    </comment>
    <comment ref="J13" authorId="0" shapeId="0" xr:uid="{BEE1DE2C-D2C4-471F-B814-28485AB0094F}">
      <text>
        <r>
          <rPr>
            <b/>
            <sz val="9"/>
            <color indexed="81"/>
            <rFont val="MS P ゴシック"/>
            <family val="3"/>
            <charset val="128"/>
          </rPr>
          <t>チェック欄が全て「OK」となっていることを確認してください。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74D45ABD-CC4A-408B-B4F9-177B1C23BF81}">
      <text>
        <r>
          <rPr>
            <b/>
            <sz val="9"/>
            <color indexed="81"/>
            <rFont val="MS P ゴシック"/>
            <family val="3"/>
            <charset val="128"/>
          </rPr>
          <t>チェック欄が全て「ＯＫ」となっていることを確認してください。</t>
        </r>
      </text>
    </comment>
    <comment ref="A5" authorId="0" shapeId="0" xr:uid="{5C474E61-8985-4C5A-9BE9-AD15D81B6420}">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F4781751-56CD-4F61-AA45-920691088931}">
      <text>
        <r>
          <rPr>
            <b/>
            <sz val="9"/>
            <color indexed="81"/>
            <rFont val="MS P ゴシック"/>
            <family val="3"/>
            <charset val="128"/>
          </rPr>
          <t>補助対象外経費が含まれる場合は、記入してください。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5" authorId="0" shapeId="0" xr:uid="{83F0C55B-B754-4989-BDFA-91CC237DC3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965AAE65-8522-47CE-A127-B1EBA68539A0}">
      <text>
        <r>
          <rPr>
            <b/>
            <sz val="9"/>
            <color indexed="81"/>
            <rFont val="MS P ゴシック"/>
            <family val="3"/>
            <charset val="128"/>
          </rPr>
          <t>補助対象外経費が含まれる場合は、記入してください。</t>
        </r>
      </text>
    </comment>
    <comment ref="F41" authorId="0" shapeId="0" xr:uid="{BED4C1CB-5BA6-4BB6-9470-37D469EEAC4A}">
      <text>
        <r>
          <rPr>
            <b/>
            <sz val="9"/>
            <color indexed="81"/>
            <rFont val="MS P ゴシック"/>
            <family val="3"/>
            <charset val="128"/>
          </rPr>
          <t>ビル管理法における特定建築物（延べ床面積が3,000㎡以上）に該当する場合、本体機器の更新又は増設については、対象外となります。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7" authorId="0" shapeId="0" xr:uid="{3BB21C40-40E0-4F98-A673-43B658419A25}">
      <text>
        <r>
          <rPr>
            <b/>
            <sz val="9"/>
            <color indexed="81"/>
            <rFont val="MS P ゴシック"/>
            <family val="3"/>
            <charset val="128"/>
          </rPr>
          <t>要望する事業全てについて、以下の項目を含め、簡潔かつ具体的に説明してください。
　・何をどのぐらいの量を確保するのか。
　・施設のどの部分の対策を実施するのか。
　・工事内容とスケジュール</t>
        </r>
      </text>
    </comment>
    <comment ref="D9" authorId="0" shapeId="0" xr:uid="{612DD024-9BF2-4F56-B825-473A517AB8CF}">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2" authorId="0" shapeId="0" xr:uid="{35A47732-96FB-4B0C-919B-863FC806E13D}">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5" authorId="0" shapeId="0" xr:uid="{89B89004-E0E1-4A7C-9324-312F75F4D101}">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8" authorId="0" shapeId="0" xr:uid="{DCC22DD9-DA35-4C58-975A-152AC3F858A8}">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1" authorId="0" shapeId="0" xr:uid="{4A20DDE9-9C65-4C1E-85E5-B7DFDE4C84A8}">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4" authorId="0" shapeId="0" xr:uid="{C9399996-D9F3-4955-AD9B-057964B584D9}">
      <text>
        <r>
          <rPr>
            <b/>
            <sz val="9"/>
            <color indexed="81"/>
            <rFont val="MS P ゴシック"/>
            <family val="3"/>
            <charset val="128"/>
          </rPr>
          <t>始期、終期ともに、補助対象期間内の日付を入力してください。
＜入力例＞令和4年2月1日、2022/2/1など
（令和4年2月と表記されます。）</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1DD0296A-60CD-4274-BEB8-EAB960D4C138}">
      <text>
        <r>
          <rPr>
            <b/>
            <sz val="9"/>
            <color indexed="81"/>
            <rFont val="MS P ゴシック"/>
            <family val="3"/>
            <charset val="128"/>
          </rPr>
          <t>機器名、数量、換気量を現状、更新・増設後のそれぞれに記載してください。</t>
        </r>
      </text>
    </comment>
    <comment ref="J14" authorId="1" shapeId="0" xr:uid="{187E386F-17D2-49EA-A439-946DE78ACDC7}">
      <text>
        <r>
          <rPr>
            <b/>
            <sz val="9"/>
            <color indexed="81"/>
            <rFont val="MS P ゴシック"/>
            <family val="3"/>
            <charset val="128"/>
          </rPr>
          <t>※排気量の合計が、様式6-3-2「換気量確認シート」に記載した換気量【Ｂ】と等しくなっていることを確認してください。</t>
        </r>
      </text>
    </comment>
    <comment ref="F17" authorId="0" shapeId="0" xr:uid="{CE08A7A3-0B71-42F7-96B3-667B0A2FD36B}">
      <text>
        <r>
          <rPr>
            <b/>
            <sz val="9"/>
            <color indexed="81"/>
            <rFont val="MS P ゴシック"/>
            <family val="3"/>
            <charset val="128"/>
          </rPr>
          <t>機器名、数量、換気量を現状、更新・増設後のそれぞれに記載してください。</t>
        </r>
      </text>
    </comment>
    <comment ref="J25" authorId="1" shapeId="0" xr:uid="{B86A02AA-7524-4F4E-84BE-43DB3378129B}">
      <text>
        <r>
          <rPr>
            <b/>
            <sz val="9"/>
            <color indexed="81"/>
            <rFont val="MS P ゴシック"/>
            <family val="3"/>
            <charset val="128"/>
          </rPr>
          <t>※排気量の合計が、様式6-3-2「換気量確認シート」に記載した換気量【Ｂ】と等しくなっていることを確認してください。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F223F3A-3D29-46C1-A5A6-1A02E6E6F9D4}">
      <text>
        <r>
          <rPr>
            <b/>
            <sz val="9"/>
            <color indexed="81"/>
            <rFont val="MS P ゴシック"/>
            <family val="3"/>
            <charset val="128"/>
          </rPr>
          <t>　本事業以外の補助金・助成金の金額を記入してください。
　内訳には当該補助金等の名称を必ず記載してください。当該補助金を申請中の場合はその旨を括弧書きし、見込額を計上してください。
　また、個人や法人からの寄付金がある場合もこの項目に計上してください。</t>
        </r>
      </text>
    </comment>
    <comment ref="D6" authorId="0" shapeId="0" xr:uid="{ECEA061E-6F7E-4E21-8946-7D9ABE8F5046}">
      <text>
        <r>
          <rPr>
            <b/>
            <sz val="9"/>
            <color indexed="81"/>
            <rFont val="MS P ゴシック"/>
            <family val="3"/>
            <charset val="128"/>
          </rPr>
          <t>　地方公共団体の財政負担分が区分できるよう、記入してください。</t>
        </r>
      </text>
    </comment>
    <comment ref="J8" authorId="0" shapeId="0" xr:uid="{5B3E7340-C429-4193-B198-E3A6FE5A663B}">
      <text>
        <r>
          <rPr>
            <b/>
            <sz val="9"/>
            <color indexed="81"/>
            <rFont val="MS P ゴシック"/>
            <family val="3"/>
            <charset val="128"/>
          </rPr>
          <t>チェック欄が全て「OK」となっていることを確認してください。</t>
        </r>
      </text>
    </comment>
    <comment ref="D9" authorId="0" shapeId="0" xr:uid="{B89F18C6-0B58-4301-9139-EDF24FCB8574}">
      <text>
        <r>
          <rPr>
            <b/>
            <sz val="9"/>
            <color indexed="81"/>
            <rFont val="MS P ゴシック"/>
            <family val="3"/>
            <charset val="128"/>
          </rPr>
          <t>　支出の部の②支出合計の総事業費と一致していることを確認してください。</t>
        </r>
      </text>
    </comment>
    <comment ref="J15" authorId="0" shapeId="0" xr:uid="{5D19B836-F1E2-47A8-83EC-71C4C1DC079E}">
      <text>
        <r>
          <rPr>
            <b/>
            <sz val="9"/>
            <color indexed="81"/>
            <rFont val="MS P ゴシック"/>
            <family val="3"/>
            <charset val="128"/>
          </rPr>
          <t>チェック欄が全て「OK」となっていることを確認してください。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1E35C758-586B-49AD-92DA-2F2147528E4C}">
      <text>
        <r>
          <rPr>
            <b/>
            <sz val="9"/>
            <color indexed="81"/>
            <rFont val="MS P ゴシック"/>
            <family val="3"/>
            <charset val="128"/>
          </rPr>
          <t>チェック欄が全て「ＯＫ」となっていることを確認してください。</t>
        </r>
      </text>
    </comment>
    <comment ref="A5" authorId="0" shapeId="0" xr:uid="{FF9A8203-7265-4BB3-A6CF-8895DE2919E8}">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249552A1-329D-4ACE-8475-4AF236F76736}">
      <text>
        <r>
          <rPr>
            <b/>
            <sz val="9"/>
            <color indexed="81"/>
            <rFont val="MS P ゴシック"/>
            <family val="3"/>
            <charset val="128"/>
          </rPr>
          <t>補助対象外経費が含まれる場合は、記入してください。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4CF6EC82-8DB4-44BC-84B4-D5DC0F6609B5}">
      <text>
        <r>
          <rPr>
            <b/>
            <sz val="9"/>
            <color indexed="81"/>
            <rFont val="MS P ゴシック"/>
            <family val="3"/>
            <charset val="128"/>
          </rPr>
          <t>チェック欄が全て「ＯＫ」となっていることを確認してください。</t>
        </r>
      </text>
    </comment>
    <comment ref="A5" authorId="0" shapeId="0" xr:uid="{51CE78E0-1481-4A60-8CA7-B22D2E3F83C9}">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4D58A17E-10B0-4C78-9E0E-A8D712A11B41}">
      <text>
        <r>
          <rPr>
            <b/>
            <sz val="9"/>
            <color indexed="81"/>
            <rFont val="MS P ゴシック"/>
            <family val="3"/>
            <charset val="128"/>
          </rPr>
          <t>補助対象外経費が含まれる場合は、記入してください。</t>
        </r>
      </text>
    </comment>
    <comment ref="F41" authorId="0" shapeId="0" xr:uid="{5DB05B48-E8A9-4A00-9360-C6E1ACFFF8FA}">
      <text>
        <r>
          <rPr>
            <b/>
            <sz val="9"/>
            <color indexed="81"/>
            <rFont val="MS P ゴシック"/>
            <family val="3"/>
            <charset val="128"/>
          </rPr>
          <t>単独施設の場合、当該施設の延べ床面積を記載してください。
商業施設等の一部に入居しているなど、複合施設の一部である場合は、入居している建物全体の延床面積を記載してください。
ビル管理法における特定建築物（延べ床面積が3,000㎡以上）に該当する場合、本体機器の更新又は増設については、対象外となります。</t>
        </r>
      </text>
    </comment>
    <comment ref="K45" authorId="0" shapeId="0" xr:uid="{1E7FA068-7CC2-4898-9CC0-03787E03546D}">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48" authorId="0" shapeId="0" xr:uid="{44F19068-CF07-4F85-9891-7577A1AB1A05}">
      <text>
        <r>
          <rPr>
            <b/>
            <sz val="9"/>
            <color indexed="81"/>
            <rFont val="MS P ゴシック"/>
            <family val="3"/>
            <charset val="128"/>
          </rPr>
          <t>収容定員を②の方法で算定した場合は、必ず記載してください。</t>
        </r>
      </text>
    </comment>
    <comment ref="L49" authorId="0" shapeId="0" xr:uid="{F3DE864A-BA8F-4D1E-9F5A-BF014699A9A7}">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0" authorId="0" shapeId="0" xr:uid="{48CA74A6-BC53-411F-8EF1-DF062C52C551}">
      <text>
        <r>
          <rPr>
            <b/>
            <sz val="9"/>
            <color indexed="81"/>
            <rFont val="MS P ゴシック"/>
            <family val="3"/>
            <charset val="128"/>
          </rPr>
          <t>1人当り換気量は、自動計算されます。</t>
        </r>
      </text>
    </comment>
    <comment ref="K54" authorId="0" shapeId="0" xr:uid="{1AD1A54C-A82A-4C95-BA4A-70CEDAEEF96A}">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57" authorId="0" shapeId="0" xr:uid="{1E06C66E-D91B-4E47-A514-5AD76258C5DB}">
      <text>
        <r>
          <rPr>
            <b/>
            <sz val="9"/>
            <color indexed="81"/>
            <rFont val="MS P ゴシック"/>
            <family val="3"/>
            <charset val="128"/>
          </rPr>
          <t>収容定員を②の方法で算定した場合は、必ず記載してください。</t>
        </r>
      </text>
    </comment>
    <comment ref="L58" authorId="0" shapeId="0" xr:uid="{3B42FF5E-6278-4DA2-BA7B-725EA251A380}">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9" authorId="0" shapeId="0" xr:uid="{F1DB74D6-B4FA-4E4C-B1E5-4EEAC98223D7}">
      <text>
        <r>
          <rPr>
            <b/>
            <sz val="9"/>
            <color indexed="81"/>
            <rFont val="MS P ゴシック"/>
            <family val="3"/>
            <charset val="128"/>
          </rPr>
          <t>1人当り換気量は、自動計算されます。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5F4F3E4A-7DDB-4CBF-9C8E-C594EE25BE43}">
      <text>
        <r>
          <rPr>
            <b/>
            <sz val="9"/>
            <color indexed="81"/>
            <rFont val="MS P ゴシック"/>
            <family val="3"/>
            <charset val="128"/>
          </rPr>
          <t>機器名、数量、換気量を現状、更新・増設後のそれぞれに記載してください。</t>
        </r>
      </text>
    </comment>
    <comment ref="J14" authorId="1" shapeId="0" xr:uid="{DD240FB9-C352-4FB6-972F-D7AA41029DB7}">
      <text>
        <r>
          <rPr>
            <b/>
            <sz val="9"/>
            <color indexed="81"/>
            <rFont val="MS P ゴシック"/>
            <family val="3"/>
            <charset val="128"/>
          </rPr>
          <t>※排気量の合計が、様式４－２「換気量確認シート」に記載した換気量【Ｂ】と等しくなっていることを確認してください。</t>
        </r>
      </text>
    </comment>
    <comment ref="F17" authorId="0" shapeId="0" xr:uid="{9C615C7E-8924-457D-8B3C-A3EE694C6227}">
      <text>
        <r>
          <rPr>
            <b/>
            <sz val="9"/>
            <color indexed="81"/>
            <rFont val="MS P ゴシック"/>
            <family val="3"/>
            <charset val="128"/>
          </rPr>
          <t>機器名、数量、換気量を現状、更新・増設後のそれぞれに記載してください。</t>
        </r>
      </text>
    </comment>
    <comment ref="J25" authorId="1" shapeId="0" xr:uid="{A52991F2-AE55-4E72-B908-367DD60FA3D5}">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西本雄太</author>
    <author>中村裕美</author>
  </authors>
  <commentList>
    <comment ref="B5" authorId="0" shapeId="0" xr:uid="{66C8C664-3D8F-4721-A842-118BCA126277}">
      <text>
        <r>
          <rPr>
            <b/>
            <sz val="9"/>
            <color indexed="81"/>
            <rFont val="MS P ゴシック"/>
            <family val="3"/>
            <charset val="128"/>
          </rPr>
          <t>交付要望書（様式１）に記載している内容と同一になります。</t>
        </r>
      </text>
    </comment>
    <comment ref="B10" authorId="0" shapeId="0" xr:uid="{39AC7B35-F5F5-452A-906D-D7D9376999E4}">
      <text>
        <r>
          <rPr>
            <b/>
            <sz val="9"/>
            <color indexed="81"/>
            <rFont val="MS P ゴシック"/>
            <family val="3"/>
            <charset val="128"/>
          </rPr>
          <t>国税庁の以下のウェブサイトで確認の上、１３桁の番号を記入してください。
【国税庁法人番号公表サイト】https://www.houjin-bangou.nta.go.jp/
地方自治体にも法人番号は付与されているので、必ず記入してください。</t>
        </r>
      </text>
    </comment>
    <comment ref="B11" authorId="0" shapeId="0" xr:uid="{6678E789-77AA-45D0-9747-F8DF127547B3}">
      <text>
        <r>
          <rPr>
            <b/>
            <sz val="9"/>
            <color indexed="81"/>
            <rFont val="MS P ゴシック"/>
            <family val="3"/>
            <charset val="128"/>
          </rPr>
          <t>定款等に類する規約に基づき、設立した年月を記載してください。</t>
        </r>
      </text>
    </comment>
    <comment ref="B12" authorId="0" shapeId="0" xr:uid="{402CE974-630D-4436-A53F-030CFA6D2A67}">
      <text>
        <r>
          <rPr>
            <b/>
            <sz val="9"/>
            <color indexed="81"/>
            <rFont val="MS P ゴシック"/>
            <family val="3"/>
            <charset val="128"/>
          </rPr>
          <t>リストから該当する区分を選んでください。</t>
        </r>
      </text>
    </comment>
    <comment ref="B13" authorId="0" shapeId="0" xr:uid="{921C429A-1B8B-48F2-B906-8A5A06943EB1}">
      <text>
        <r>
          <rPr>
            <b/>
            <sz val="9"/>
            <color indexed="81"/>
            <rFont val="MS P ゴシック"/>
            <family val="3"/>
            <charset val="128"/>
          </rPr>
          <t>リストから該当する区分を選んでください。</t>
        </r>
      </text>
    </comment>
    <comment ref="B14" authorId="0" shapeId="0" xr:uid="{8607558D-AF82-4E56-BE94-AEF1356ECB6F}">
      <text>
        <r>
          <rPr>
            <b/>
            <sz val="9"/>
            <color indexed="81"/>
            <rFont val="MS P ゴシック"/>
            <family val="3"/>
            <charset val="128"/>
          </rPr>
          <t>申請者区分が「その他」の場合、記載してください。</t>
        </r>
      </text>
    </comment>
    <comment ref="B15" authorId="0" shapeId="0" xr:uid="{5290CC89-13BE-4DEF-849D-DDF45EF56835}">
      <text>
        <r>
          <rPr>
            <b/>
            <sz val="9"/>
            <color indexed="81"/>
            <rFont val="MS P ゴシック"/>
            <family val="3"/>
            <charset val="128"/>
          </rPr>
          <t>リストから該当する区分を選んでください。</t>
        </r>
      </text>
    </comment>
    <comment ref="B17" authorId="1" shapeId="0" xr:uid="{E0EF3098-D3CB-43F9-B7A3-9F18F5824D41}">
      <text>
        <r>
          <rPr>
            <b/>
            <sz val="9"/>
            <color indexed="81"/>
            <rFont val="MS P ゴシック"/>
            <family val="3"/>
            <charset val="128"/>
          </rPr>
          <t>施設名は【様式１】「事業の名称」に記入の施設名と一致させてください。</t>
        </r>
      </text>
    </comment>
    <comment ref="B18" authorId="0" shapeId="0" xr:uid="{F01F8715-5615-456F-B2EC-4F8EC62CD9C3}">
      <text>
        <r>
          <rPr>
            <b/>
            <sz val="9"/>
            <color indexed="81"/>
            <rFont val="MS P ゴシック"/>
            <family val="3"/>
            <charset val="128"/>
          </rPr>
          <t>施設の区分を、国立、公立（）又は私立のいずれかをチェックしてください。</t>
        </r>
      </text>
    </comment>
    <comment ref="E18" authorId="0" shapeId="0" xr:uid="{EA29CA58-1402-4189-B296-7419ABF87185}">
      <text>
        <r>
          <rPr>
            <b/>
            <sz val="9"/>
            <color indexed="81"/>
            <rFont val="MS P ゴシック"/>
            <family val="3"/>
            <charset val="128"/>
          </rPr>
          <t>施設の所在地を「〇〇県〇〇市」のように記載ください。</t>
        </r>
      </text>
    </comment>
    <comment ref="B19" authorId="0" shapeId="0" xr:uid="{BE9B31D9-7D7B-46E3-95B1-B47FABA9DFD4}">
      <text>
        <r>
          <rPr>
            <b/>
            <sz val="9"/>
            <color indexed="81"/>
            <rFont val="MS P ゴシック"/>
            <family val="3"/>
            <charset val="128"/>
          </rPr>
          <t>施設概要を簡潔に記載ください。</t>
        </r>
      </text>
    </comment>
    <comment ref="B21" authorId="0" shapeId="0" xr:uid="{325197C2-6F36-43A7-B2EF-CE9EB39C3FF8}">
      <text>
        <r>
          <rPr>
            <b/>
            <sz val="9"/>
            <color indexed="81"/>
            <rFont val="MS P ゴシック"/>
            <family val="3"/>
            <charset val="128"/>
          </rPr>
          <t>2020年、2021年のいずれかをリストから選んでください。</t>
        </r>
      </text>
    </comment>
    <comment ref="C21" authorId="0" shapeId="0" xr:uid="{56AEAD03-EF06-42B3-9CE0-1D2C4E56038B}">
      <text>
        <r>
          <rPr>
            <b/>
            <sz val="9"/>
            <color indexed="81"/>
            <rFont val="MS P ゴシック"/>
            <family val="3"/>
            <charset val="128"/>
          </rPr>
          <t>2020年又は2021年の年間開館日数のうち、多いほうの日数を記載ください。</t>
        </r>
      </text>
    </comment>
    <comment ref="D21" authorId="0" shapeId="0" xr:uid="{7E68A5D5-4133-4ABE-8616-AD17C6774CD7}">
      <text>
        <r>
          <rPr>
            <b/>
            <sz val="9"/>
            <color indexed="81"/>
            <rFont val="MS P ゴシック"/>
            <family val="3"/>
            <charset val="128"/>
          </rPr>
          <t>学芸員等の職員数を記載ください。
また、職員名簿（職種及び記載した職員数が一致することがわかるもの）を添付してください。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西本雄太</author>
    <author>林実</author>
  </authors>
  <commentList>
    <comment ref="C2" authorId="0" shapeId="0" xr:uid="{5A1E0352-E730-47FF-A956-5BA76E352E31}">
      <text>
        <r>
          <rPr>
            <b/>
            <sz val="9"/>
            <color indexed="81"/>
            <rFont val="ＭＳ Ｐゴシック"/>
            <family val="3"/>
            <charset val="128"/>
          </rPr>
          <t>文書番号があれば記入してください。</t>
        </r>
      </text>
    </comment>
    <comment ref="C3" authorId="0" shapeId="0" xr:uid="{B520CC36-D39A-440F-98A5-C58E7BD67CDA}">
      <text>
        <r>
          <rPr>
            <b/>
            <sz val="9"/>
            <color indexed="81"/>
            <rFont val="ＭＳ Ｐゴシック"/>
            <family val="3"/>
            <charset val="128"/>
          </rPr>
          <t>交付申請書の提出年月日を記入してください。</t>
        </r>
      </text>
    </comment>
    <comment ref="E3" authorId="0" shapeId="0" xr:uid="{B5F093C0-1A4F-4FAE-9A74-1272DE9ADFF2}">
      <text>
        <r>
          <rPr>
            <b/>
            <sz val="9"/>
            <color indexed="81"/>
            <rFont val="MS P ゴシック"/>
            <family val="3"/>
            <charset val="128"/>
          </rPr>
          <t>交付要望時から変更が生じていないかをチェックしています。</t>
        </r>
      </text>
    </comment>
    <comment ref="C5" authorId="0" shapeId="0" xr:uid="{1CC9E5ED-DA4E-40E0-94CF-CE13F2BA8950}">
      <text>
        <r>
          <rPr>
            <b/>
            <sz val="9"/>
            <color indexed="81"/>
            <rFont val="ＭＳ Ｐゴシック"/>
            <family val="3"/>
            <charset val="128"/>
          </rPr>
          <t>交付要望書（様式1）のデータを引用しています。
変更が必要な場合は、直接上書きしてください。</t>
        </r>
      </text>
    </comment>
    <comment ref="C6" authorId="0" shapeId="0" xr:uid="{7AE13D75-C31B-4700-92F1-112B13400C59}">
      <text>
        <r>
          <rPr>
            <b/>
            <sz val="9"/>
            <color indexed="81"/>
            <rFont val="ＭＳ Ｐゴシック"/>
            <family val="3"/>
            <charset val="128"/>
          </rPr>
          <t>交付要望書（様式1）のデータを引用しています。
変更が必要な場合は、直接上書きしてください。</t>
        </r>
      </text>
    </comment>
    <comment ref="C7" authorId="0" shapeId="0" xr:uid="{7B4A363D-2EDE-4BCD-AE9E-244B827D732F}">
      <text>
        <r>
          <rPr>
            <b/>
            <sz val="9"/>
            <color indexed="81"/>
            <rFont val="ＭＳ Ｐゴシック"/>
            <family val="3"/>
            <charset val="128"/>
          </rPr>
          <t>交付要望書（様式1）のデータを引用しています。
変更が必要な場合は、直接上書きしてください。</t>
        </r>
      </text>
    </comment>
    <comment ref="C8" authorId="0" shapeId="0" xr:uid="{D3474B09-2845-4F8F-A19A-B9CA95D49B8F}">
      <text>
        <r>
          <rPr>
            <b/>
            <sz val="9"/>
            <color indexed="81"/>
            <rFont val="ＭＳ Ｐゴシック"/>
            <family val="3"/>
            <charset val="128"/>
          </rPr>
          <t>交付要望書（様式1）のデータを引用しています。
変更が必要な場合は、直接上書きしてください。</t>
        </r>
      </text>
    </comment>
    <comment ref="B14" authorId="0" shapeId="0" xr:uid="{02965922-EB85-420C-A31B-4E8AF7E98288}">
      <text>
        <r>
          <rPr>
            <b/>
            <sz val="9"/>
            <color indexed="81"/>
            <rFont val="MS P ゴシック"/>
            <family val="3"/>
            <charset val="128"/>
          </rPr>
          <t>交付要望書（様式1）のデータを引用しています。
変更はできません。</t>
        </r>
      </text>
    </comment>
    <comment ref="E14" authorId="0" shapeId="0" xr:uid="{77D55019-B057-4110-B040-FD7A7250387A}">
      <text>
        <r>
          <rPr>
            <b/>
            <sz val="9"/>
            <color indexed="81"/>
            <rFont val="MS P ゴシック"/>
            <family val="3"/>
            <charset val="128"/>
          </rPr>
          <t>交付要望時から変更が生じていないかをチェックしています。</t>
        </r>
      </text>
    </comment>
    <comment ref="C18" authorId="0" shapeId="0" xr:uid="{7C44FC90-C486-4FF7-8ECF-6D7B2CFD7F90}">
      <text>
        <r>
          <rPr>
            <b/>
            <sz val="9"/>
            <color indexed="81"/>
            <rFont val="ＭＳ Ｐゴシック"/>
            <family val="3"/>
            <charset val="128"/>
          </rPr>
          <t>交付要望書（様式1）のデータを引用しています。
変更はできません。</t>
        </r>
      </text>
    </comment>
    <comment ref="C19" authorId="0" shapeId="0" xr:uid="{26A524E2-06E1-4168-BEFE-6FD8DFCAB88B}">
      <text>
        <r>
          <rPr>
            <b/>
            <sz val="9"/>
            <color indexed="81"/>
            <rFont val="ＭＳ Ｐゴシック"/>
            <family val="3"/>
            <charset val="128"/>
          </rPr>
          <t>交付要望書（様式1）のデータを引用しています。
変更はできません。</t>
        </r>
      </text>
    </comment>
    <comment ref="C20" authorId="1" shapeId="0" xr:uid="{EF9811F5-621C-4F8D-8D31-BC1BC6BAD1CD}">
      <text>
        <r>
          <rPr>
            <b/>
            <sz val="9"/>
            <color indexed="81"/>
            <rFont val="MS P ゴシック"/>
            <family val="3"/>
            <charset val="128"/>
          </rPr>
          <t>交付決定通知書に記載された補助金の額と一致しない場合は、採択通知書で指摘のあったとおり、様式4-1、様式4-2を修正してください。</t>
        </r>
      </text>
    </comment>
    <comment ref="B21" authorId="0" shapeId="0" xr:uid="{7578954B-292F-4969-A0A1-5FB0F011C225}">
      <text>
        <r>
          <rPr>
            <b/>
            <sz val="9"/>
            <color indexed="81"/>
            <rFont val="MS P ゴシック"/>
            <family val="3"/>
            <charset val="128"/>
          </rPr>
          <t>交付要望書（様式1）のデータを引用しています。
変更が必要な場合は、直接上書きしてください。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D63B7C4B-0039-4812-AF3A-1125998E9855}">
      <text>
        <r>
          <rPr>
            <b/>
            <sz val="9"/>
            <color indexed="81"/>
            <rFont val="ＭＳ Ｐゴシック"/>
            <family val="3"/>
            <charset val="128"/>
          </rPr>
          <t>文書番号があれば記入してください。</t>
        </r>
      </text>
    </comment>
    <comment ref="C3" authorId="0" shapeId="0" xr:uid="{2455E278-9139-463A-9806-DBECD06AC31D}">
      <text>
        <r>
          <rPr>
            <b/>
            <sz val="9"/>
            <color indexed="81"/>
            <rFont val="ＭＳ Ｐゴシック"/>
            <family val="3"/>
            <charset val="128"/>
          </rPr>
          <t>計画変更承認申請書の提出年月日を記入してください。</t>
        </r>
      </text>
    </comment>
    <comment ref="E3" authorId="0" shapeId="0" xr:uid="{3153397E-F915-4584-9CF0-9025F83E5FB2}">
      <text>
        <r>
          <rPr>
            <b/>
            <sz val="9"/>
            <color indexed="81"/>
            <rFont val="MS P ゴシック"/>
            <family val="3"/>
            <charset val="128"/>
          </rPr>
          <t>交付要望時から変更が生じていないかをチェックしています。</t>
        </r>
      </text>
    </comment>
    <comment ref="C5" authorId="0" shapeId="0" xr:uid="{F1A4F776-E48A-47B3-863B-2E391AC66E25}">
      <text>
        <r>
          <rPr>
            <b/>
            <sz val="9"/>
            <color indexed="81"/>
            <rFont val="ＭＳ Ｐゴシック"/>
            <family val="3"/>
            <charset val="128"/>
          </rPr>
          <t>交付申請書のデータを引用しています。
変更が必要な場合は、直接上書きしてください。</t>
        </r>
      </text>
    </comment>
    <comment ref="C6" authorId="0" shapeId="0" xr:uid="{FC801D5E-78A2-436D-ABCC-F7C63042B719}">
      <text>
        <r>
          <rPr>
            <b/>
            <sz val="9"/>
            <color indexed="81"/>
            <rFont val="ＭＳ Ｐゴシック"/>
            <family val="3"/>
            <charset val="128"/>
          </rPr>
          <t>交付申請書のデータを引用しています。
変更が必要な場合は、直接上書きしてください。</t>
        </r>
      </text>
    </comment>
    <comment ref="C7" authorId="0" shapeId="0" xr:uid="{E49EED00-451E-4FE1-A679-83A3288A0A78}">
      <text>
        <r>
          <rPr>
            <b/>
            <sz val="9"/>
            <color indexed="81"/>
            <rFont val="ＭＳ Ｐゴシック"/>
            <family val="3"/>
            <charset val="128"/>
          </rPr>
          <t>交付申請書のデータを引用しています。
変更が必要な場合は、直接上書きしてください。</t>
        </r>
      </text>
    </comment>
    <comment ref="C8" authorId="0" shapeId="0" xr:uid="{3A74DE68-C015-412E-BADE-F55E67D5C34A}">
      <text>
        <r>
          <rPr>
            <b/>
            <sz val="9"/>
            <color indexed="81"/>
            <rFont val="ＭＳ Ｐゴシック"/>
            <family val="3"/>
            <charset val="128"/>
          </rPr>
          <t>交付申請書のデータを引用しています。
変更が必要な場合は、直接上書きしてください。</t>
        </r>
      </text>
    </comment>
    <comment ref="A12" authorId="0" shapeId="0" xr:uid="{A60420B6-1E53-42AD-84A2-5F7DBB903B8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482B5623-ABC0-4FDC-BA17-917FCE449E8C}">
      <text>
        <r>
          <rPr>
            <b/>
            <sz val="9"/>
            <color indexed="81"/>
            <rFont val="MS P ゴシック"/>
            <family val="3"/>
            <charset val="128"/>
          </rPr>
          <t>交付申請書（様式第1）のデータを引用しています。
変更はできません。</t>
        </r>
      </text>
    </comment>
    <comment ref="B15" authorId="0" shapeId="0" xr:uid="{8B18A7E5-B00F-4244-A92B-82FEE46CC67F}">
      <text>
        <r>
          <rPr>
            <b/>
            <sz val="9"/>
            <color indexed="81"/>
            <rFont val="MS P ゴシック"/>
            <family val="3"/>
            <charset val="128"/>
          </rPr>
          <t>変更が生じる理由を記入してください。</t>
        </r>
      </text>
    </comment>
    <comment ref="B16" authorId="0" shapeId="0" xr:uid="{D6002FF2-C512-441B-AEC9-CD0D38371612}">
      <text>
        <r>
          <rPr>
            <b/>
            <sz val="9"/>
            <color indexed="81"/>
            <rFont val="MS P ゴシック"/>
            <family val="3"/>
            <charset val="128"/>
          </rPr>
          <t>変更内容を記入してください。</t>
        </r>
      </text>
    </comment>
  </commentList>
</comments>
</file>

<file path=xl/sharedStrings.xml><?xml version="1.0" encoding="utf-8"?>
<sst xmlns="http://schemas.openxmlformats.org/spreadsheetml/2006/main" count="2913" uniqueCount="342">
  <si>
    <t>事業の名称</t>
    <rPh sb="0" eb="2">
      <t>ジギョウ</t>
    </rPh>
    <rPh sb="3" eb="5">
      <t>メイショウ</t>
    </rPh>
    <phoneticPr fontId="6"/>
  </si>
  <si>
    <t>事業の趣旨</t>
    <rPh sb="0" eb="2">
      <t>ジギョウ</t>
    </rPh>
    <rPh sb="3" eb="5">
      <t>シュシ</t>
    </rPh>
    <phoneticPr fontId="6"/>
  </si>
  <si>
    <t>参考とする感染対策のガイドライン</t>
    <rPh sb="0" eb="2">
      <t>サンコウ</t>
    </rPh>
    <rPh sb="5" eb="9">
      <t>カンセンタイサク</t>
    </rPh>
    <phoneticPr fontId="6"/>
  </si>
  <si>
    <t>各事業の内容（具体的に記入すること）</t>
    <rPh sb="0" eb="1">
      <t>カク</t>
    </rPh>
    <rPh sb="1" eb="3">
      <t>ジギョウ</t>
    </rPh>
    <rPh sb="4" eb="6">
      <t>ナイヨウ</t>
    </rPh>
    <rPh sb="7" eb="10">
      <t>グタイテキ</t>
    </rPh>
    <rPh sb="11" eb="13">
      <t>キニュウ</t>
    </rPh>
    <phoneticPr fontId="6"/>
  </si>
  <si>
    <t>事業区分</t>
    <rPh sb="0" eb="4">
      <t>ジギョウクブン</t>
    </rPh>
    <phoneticPr fontId="6"/>
  </si>
  <si>
    <t>事業の内容</t>
    <rPh sb="0" eb="2">
      <t>ジギョウ</t>
    </rPh>
    <rPh sb="3" eb="5">
      <t>ナイヨウ</t>
    </rPh>
    <phoneticPr fontId="6"/>
  </si>
  <si>
    <t>＜事業計画書＞</t>
    <rPh sb="1" eb="6">
      <t>ジギョウケイカクショ</t>
    </rPh>
    <phoneticPr fontId="6"/>
  </si>
  <si>
    <t>＜支出内訳明細＞</t>
    <rPh sb="1" eb="3">
      <t>シシュツ</t>
    </rPh>
    <rPh sb="3" eb="5">
      <t>ウチワケ</t>
    </rPh>
    <rPh sb="5" eb="7">
      <t>メイサイ</t>
    </rPh>
    <phoneticPr fontId="6"/>
  </si>
  <si>
    <t>経費内訳</t>
    <rPh sb="0" eb="2">
      <t>ケイヒ</t>
    </rPh>
    <rPh sb="2" eb="4">
      <t>ウチワケ</t>
    </rPh>
    <phoneticPr fontId="6"/>
  </si>
  <si>
    <t>【】</t>
  </si>
  <si>
    <t>【】</t>
    <phoneticPr fontId="6"/>
  </si>
  <si>
    <t>×</t>
    <phoneticPr fontId="6"/>
  </si>
  <si>
    <t>総事業費</t>
    <rPh sb="0" eb="4">
      <t>ソウジギョウヒ</t>
    </rPh>
    <phoneticPr fontId="6"/>
  </si>
  <si>
    <t>補助対象経費</t>
    <rPh sb="0" eb="4">
      <t>ホジョタイショウ</t>
    </rPh>
    <rPh sb="4" eb="6">
      <t>ケイヒ</t>
    </rPh>
    <phoneticPr fontId="6"/>
  </si>
  <si>
    <t>交付要望額</t>
    <rPh sb="0" eb="5">
      <t>コウフヨウボウガク</t>
    </rPh>
    <phoneticPr fontId="6"/>
  </si>
  <si>
    <t>自己負担額等</t>
    <rPh sb="0" eb="4">
      <t>ジコフタン</t>
    </rPh>
    <rPh sb="4" eb="5">
      <t>ガク</t>
    </rPh>
    <rPh sb="5" eb="6">
      <t>トウ</t>
    </rPh>
    <phoneticPr fontId="6"/>
  </si>
  <si>
    <t>補助対象外経費</t>
    <rPh sb="0" eb="5">
      <t>ホジョタイショウガイ</t>
    </rPh>
    <rPh sb="5" eb="7">
      <t>ケイヒ</t>
    </rPh>
    <phoneticPr fontId="6"/>
  </si>
  <si>
    <t>補助対象額計</t>
    <rPh sb="0" eb="5">
      <t>ホジョタイショウガク</t>
    </rPh>
    <rPh sb="5" eb="6">
      <t>ケイ</t>
    </rPh>
    <phoneticPr fontId="6"/>
  </si>
  <si>
    <t>感染対策、環境整備</t>
    <rPh sb="0" eb="4">
      <t>カンセンタイサク</t>
    </rPh>
    <rPh sb="5" eb="7">
      <t>カンキョウ</t>
    </rPh>
    <rPh sb="7" eb="9">
      <t>セイビ</t>
    </rPh>
    <phoneticPr fontId="6"/>
  </si>
  <si>
    <t>空調設備の改修</t>
    <rPh sb="0" eb="2">
      <t>クウチョウ</t>
    </rPh>
    <rPh sb="2" eb="4">
      <t>セツビ</t>
    </rPh>
    <rPh sb="5" eb="7">
      <t>カイシュウ</t>
    </rPh>
    <phoneticPr fontId="6"/>
  </si>
  <si>
    <t>配信等環境整備</t>
    <rPh sb="0" eb="3">
      <t>ハイシントウ</t>
    </rPh>
    <rPh sb="3" eb="5">
      <t>カンキョウ</t>
    </rPh>
    <rPh sb="5" eb="7">
      <t>セイビ</t>
    </rPh>
    <phoneticPr fontId="6"/>
  </si>
  <si>
    <t>事務経費</t>
    <rPh sb="0" eb="4">
      <t>ジムケイヒ</t>
    </rPh>
    <phoneticPr fontId="6"/>
  </si>
  <si>
    <t>【賃金】</t>
    <rPh sb="1" eb="3">
      <t>チンギン</t>
    </rPh>
    <phoneticPr fontId="6"/>
  </si>
  <si>
    <t>【共済費】</t>
    <rPh sb="1" eb="4">
      <t>キョウサイヒ</t>
    </rPh>
    <phoneticPr fontId="6"/>
  </si>
  <si>
    <t>【報償費】</t>
    <rPh sb="1" eb="4">
      <t>ホウショウヒ</t>
    </rPh>
    <phoneticPr fontId="6"/>
  </si>
  <si>
    <t>【旅費】</t>
    <rPh sb="1" eb="3">
      <t>リョヒ</t>
    </rPh>
    <phoneticPr fontId="6"/>
  </si>
  <si>
    <t>【使用料及び借料】</t>
    <rPh sb="1" eb="4">
      <t>シヨウリョウ</t>
    </rPh>
    <rPh sb="4" eb="5">
      <t>オヨ</t>
    </rPh>
    <rPh sb="6" eb="8">
      <t>シャクリョウ</t>
    </rPh>
    <phoneticPr fontId="6"/>
  </si>
  <si>
    <t>【役務費】</t>
    <rPh sb="1" eb="4">
      <t>エキムヒ</t>
    </rPh>
    <phoneticPr fontId="6"/>
  </si>
  <si>
    <t>【委託費】</t>
    <rPh sb="1" eb="4">
      <t>イタクヒ</t>
    </rPh>
    <phoneticPr fontId="6"/>
  </si>
  <si>
    <t>【請負費】</t>
    <rPh sb="1" eb="4">
      <t>ウケオイヒ</t>
    </rPh>
    <phoneticPr fontId="6"/>
  </si>
  <si>
    <t>【備品購入費】</t>
    <rPh sb="1" eb="3">
      <t>ビヒン</t>
    </rPh>
    <rPh sb="3" eb="6">
      <t>コウニュウヒ</t>
    </rPh>
    <phoneticPr fontId="6"/>
  </si>
  <si>
    <t>【需用費】</t>
    <rPh sb="1" eb="4">
      <t>ジュヨウヒ</t>
    </rPh>
    <phoneticPr fontId="6"/>
  </si>
  <si>
    <t>【工事請負費】</t>
    <rPh sb="1" eb="6">
      <t>コウジウケオイヒ</t>
    </rPh>
    <phoneticPr fontId="6"/>
  </si>
  <si>
    <t>計</t>
    <rPh sb="0" eb="1">
      <t>ケイ</t>
    </rPh>
    <phoneticPr fontId="6"/>
  </si>
  <si>
    <t>（事業区分）感染対策事業</t>
    <rPh sb="1" eb="3">
      <t>ジギョウ</t>
    </rPh>
    <rPh sb="3" eb="5">
      <t>クブン</t>
    </rPh>
    <rPh sb="6" eb="10">
      <t>カンセンタイサク</t>
    </rPh>
    <rPh sb="10" eb="12">
      <t>ジギョウ</t>
    </rPh>
    <phoneticPr fontId="6"/>
  </si>
  <si>
    <t>（事業区分）環境整備事業</t>
    <rPh sb="1" eb="3">
      <t>ジギョウ</t>
    </rPh>
    <rPh sb="3" eb="5">
      <t>クブン</t>
    </rPh>
    <rPh sb="6" eb="12">
      <t>カンキョウセイビジギョウ</t>
    </rPh>
    <phoneticPr fontId="6"/>
  </si>
  <si>
    <t>（事業区分）配信等環境整備事業（配信等支援）</t>
    <rPh sb="1" eb="3">
      <t>ジギョウ</t>
    </rPh>
    <rPh sb="3" eb="5">
      <t>クブン</t>
    </rPh>
    <rPh sb="6" eb="8">
      <t>ハイシン</t>
    </rPh>
    <rPh sb="8" eb="9">
      <t>トウ</t>
    </rPh>
    <rPh sb="9" eb="11">
      <t>カンキョウ</t>
    </rPh>
    <rPh sb="11" eb="13">
      <t>セイビ</t>
    </rPh>
    <rPh sb="13" eb="15">
      <t>ジギョウ</t>
    </rPh>
    <rPh sb="16" eb="18">
      <t>ハイシン</t>
    </rPh>
    <rPh sb="18" eb="19">
      <t>トウ</t>
    </rPh>
    <rPh sb="19" eb="21">
      <t>シエン</t>
    </rPh>
    <phoneticPr fontId="6"/>
  </si>
  <si>
    <t>（事業区分）配信等環境整備事業（環境整備支援）</t>
    <rPh sb="1" eb="3">
      <t>ジギョウ</t>
    </rPh>
    <rPh sb="3" eb="5">
      <t>クブン</t>
    </rPh>
    <rPh sb="6" eb="8">
      <t>ハイシン</t>
    </rPh>
    <rPh sb="8" eb="9">
      <t>トウ</t>
    </rPh>
    <rPh sb="9" eb="11">
      <t>カンキョウ</t>
    </rPh>
    <rPh sb="11" eb="13">
      <t>セイビ</t>
    </rPh>
    <rPh sb="13" eb="15">
      <t>ジギョウ</t>
    </rPh>
    <rPh sb="16" eb="20">
      <t>カンキョウセイビ</t>
    </rPh>
    <rPh sb="20" eb="22">
      <t>シエン</t>
    </rPh>
    <phoneticPr fontId="6"/>
  </si>
  <si>
    <t>（事業区分）その他経費（事務経費）</t>
    <rPh sb="1" eb="3">
      <t>ジギョウ</t>
    </rPh>
    <rPh sb="3" eb="5">
      <t>クブン</t>
    </rPh>
    <rPh sb="8" eb="9">
      <t>タ</t>
    </rPh>
    <rPh sb="9" eb="11">
      <t>ケイヒ</t>
    </rPh>
    <rPh sb="12" eb="16">
      <t>ジムケイヒ</t>
    </rPh>
    <phoneticPr fontId="6"/>
  </si>
  <si>
    <t>支出の部</t>
    <rPh sb="0" eb="2">
      <t>シシュツ</t>
    </rPh>
    <rPh sb="3" eb="4">
      <t>ブ</t>
    </rPh>
    <phoneticPr fontId="6"/>
  </si>
  <si>
    <t>主たる経費</t>
    <rPh sb="0" eb="1">
      <t>シュ</t>
    </rPh>
    <rPh sb="3" eb="5">
      <t>ケイヒ</t>
    </rPh>
    <phoneticPr fontId="6"/>
  </si>
  <si>
    <t>(1)感染対策事業
（上限額400万円）</t>
    <rPh sb="3" eb="9">
      <t>カンセンタイサクジギョウ</t>
    </rPh>
    <rPh sb="11" eb="14">
      <t>ジョウゲンガク</t>
    </rPh>
    <rPh sb="17" eb="19">
      <t>マンエン</t>
    </rPh>
    <phoneticPr fontId="6"/>
  </si>
  <si>
    <t>(2)環境整備事業
（上限額300万円）</t>
    <rPh sb="3" eb="7">
      <t>カンキョウセイビ</t>
    </rPh>
    <rPh sb="7" eb="9">
      <t>ジギョウ</t>
    </rPh>
    <rPh sb="11" eb="14">
      <t>ジョウゲンガク</t>
    </rPh>
    <rPh sb="17" eb="19">
      <t>マンエン</t>
    </rPh>
    <phoneticPr fontId="6"/>
  </si>
  <si>
    <t>(4)①配信等支援
（上限額400万円）</t>
    <rPh sb="4" eb="7">
      <t>ハイシントウ</t>
    </rPh>
    <rPh sb="7" eb="9">
      <t>シエン</t>
    </rPh>
    <rPh sb="11" eb="14">
      <t>ジョウゲンガク</t>
    </rPh>
    <rPh sb="17" eb="19">
      <t>マンエン</t>
    </rPh>
    <phoneticPr fontId="6"/>
  </si>
  <si>
    <t>その他経費（事務経費）</t>
    <rPh sb="2" eb="3">
      <t>タ</t>
    </rPh>
    <rPh sb="3" eb="5">
      <t>ケイヒ</t>
    </rPh>
    <rPh sb="6" eb="10">
      <t>ジムケイヒ</t>
    </rPh>
    <phoneticPr fontId="6"/>
  </si>
  <si>
    <t>総事業費</t>
    <rPh sb="0" eb="4">
      <t>ソウジギョウヒ</t>
    </rPh>
    <phoneticPr fontId="6"/>
  </si>
  <si>
    <t>補助対象経費計
（上限額基準）</t>
    <rPh sb="0" eb="6">
      <t>ホジョタイショウケイヒ</t>
    </rPh>
    <rPh sb="6" eb="7">
      <t>ケイ</t>
    </rPh>
    <rPh sb="9" eb="12">
      <t>ジョウゲンガク</t>
    </rPh>
    <rPh sb="12" eb="14">
      <t>キジュン</t>
    </rPh>
    <phoneticPr fontId="6"/>
  </si>
  <si>
    <t>交付要望額
（補助率1/2）</t>
    <rPh sb="0" eb="2">
      <t>コウフ</t>
    </rPh>
    <rPh sb="2" eb="5">
      <t>ヨウボウガク</t>
    </rPh>
    <rPh sb="7" eb="10">
      <t>ホジョリツ</t>
    </rPh>
    <phoneticPr fontId="6"/>
  </si>
  <si>
    <t>自己負担額等</t>
    <rPh sb="0" eb="5">
      <t>ジコフタンガク</t>
    </rPh>
    <rPh sb="5" eb="6">
      <t>トウ</t>
    </rPh>
    <phoneticPr fontId="6"/>
  </si>
  <si>
    <t>補助対象外経費</t>
    <rPh sb="0" eb="5">
      <t>ホジョタイショウガイ</t>
    </rPh>
    <rPh sb="5" eb="7">
      <t>ケイヒ</t>
    </rPh>
    <phoneticPr fontId="6"/>
  </si>
  <si>
    <t>補助対象経費</t>
    <rPh sb="0" eb="4">
      <t>ホジョタイショウ</t>
    </rPh>
    <rPh sb="4" eb="6">
      <t>ケイヒ</t>
    </rPh>
    <phoneticPr fontId="6"/>
  </si>
  <si>
    <t>事業区分</t>
    <rPh sb="0" eb="4">
      <t>ジギョウクブン</t>
    </rPh>
    <phoneticPr fontId="6"/>
  </si>
  <si>
    <t>収入の部</t>
    <rPh sb="0" eb="2">
      <t>シュウニュウ</t>
    </rPh>
    <rPh sb="3" eb="4">
      <t>ブ</t>
    </rPh>
    <phoneticPr fontId="6"/>
  </si>
  <si>
    <t>区分</t>
    <rPh sb="0" eb="2">
      <t>クブン</t>
    </rPh>
    <phoneticPr fontId="6"/>
  </si>
  <si>
    <t>総事業費のうち本事業以外の
補助金・助成金等</t>
    <rPh sb="0" eb="4">
      <t>ソウジギョウヒ</t>
    </rPh>
    <rPh sb="7" eb="10">
      <t>ホンジギョウ</t>
    </rPh>
    <rPh sb="10" eb="12">
      <t>イガイ</t>
    </rPh>
    <rPh sb="14" eb="17">
      <t>ホジョキン</t>
    </rPh>
    <rPh sb="18" eb="21">
      <t>ジョセイキン</t>
    </rPh>
    <rPh sb="21" eb="22">
      <t>トウ</t>
    </rPh>
    <phoneticPr fontId="6"/>
  </si>
  <si>
    <t>小計（A)</t>
    <rPh sb="0" eb="2">
      <t>ショウケイ</t>
    </rPh>
    <phoneticPr fontId="6"/>
  </si>
  <si>
    <t>自己負担金（B）</t>
    <rPh sb="0" eb="2">
      <t>ジコ</t>
    </rPh>
    <rPh sb="2" eb="4">
      <t>フタン</t>
    </rPh>
    <rPh sb="4" eb="5">
      <t>キン</t>
    </rPh>
    <phoneticPr fontId="6"/>
  </si>
  <si>
    <t>うち地方負担額</t>
    <rPh sb="2" eb="4">
      <t>チホウ</t>
    </rPh>
    <rPh sb="4" eb="7">
      <t>フタンガク</t>
    </rPh>
    <phoneticPr fontId="6"/>
  </si>
  <si>
    <t>本事業による補助金の
交付要望額（C）</t>
    <rPh sb="0" eb="3">
      <t>ホンジギョウ</t>
    </rPh>
    <rPh sb="6" eb="9">
      <t>ホジョキン</t>
    </rPh>
    <rPh sb="11" eb="13">
      <t>コウフ</t>
    </rPh>
    <rPh sb="13" eb="16">
      <t>ヨウボウガク</t>
    </rPh>
    <phoneticPr fontId="6"/>
  </si>
  <si>
    <t>①収入合計
（A）＋（B）＋（C）</t>
    <rPh sb="1" eb="3">
      <t>シュウニュウ</t>
    </rPh>
    <rPh sb="3" eb="5">
      <t>ゴウケイ</t>
    </rPh>
    <phoneticPr fontId="6"/>
  </si>
  <si>
    <t>内訳</t>
    <rPh sb="0" eb="2">
      <t>ウチワケ</t>
    </rPh>
    <phoneticPr fontId="6"/>
  </si>
  <si>
    <t>備考</t>
    <rPh sb="0" eb="2">
      <t>ビコウ</t>
    </rPh>
    <phoneticPr fontId="6"/>
  </si>
  <si>
    <t>▼支出の部　→詳細は＜支出内訳明細＞（様式4-1、様式4-2）に記載</t>
    <rPh sb="1" eb="3">
      <t>シシュツ</t>
    </rPh>
    <rPh sb="4" eb="5">
      <t>ブ</t>
    </rPh>
    <rPh sb="7" eb="9">
      <t>ショウサイ</t>
    </rPh>
    <rPh sb="11" eb="13">
      <t>シシュツ</t>
    </rPh>
    <rPh sb="13" eb="15">
      <t>ウチワケ</t>
    </rPh>
    <rPh sb="15" eb="17">
      <t>メイサイ</t>
    </rPh>
    <rPh sb="19" eb="21">
      <t>ヨウシキ</t>
    </rPh>
    <rPh sb="25" eb="27">
      <t>ヨウシキ</t>
    </rPh>
    <rPh sb="32" eb="34">
      <t>キサイ</t>
    </rPh>
    <phoneticPr fontId="6"/>
  </si>
  <si>
    <t>＜収支予算書＞</t>
    <rPh sb="1" eb="3">
      <t>シュウシ</t>
    </rPh>
    <rPh sb="3" eb="6">
      <t>ヨサンショ</t>
    </rPh>
    <phoneticPr fontId="6"/>
  </si>
  <si>
    <t>▼収入の部</t>
    <rPh sb="1" eb="3">
      <t>シュウニュウ</t>
    </rPh>
    <rPh sb="4" eb="5">
      <t>ブ</t>
    </rPh>
    <phoneticPr fontId="6"/>
  </si>
  <si>
    <t>(3)空調設備等の改修・
   増設事業
（上限額2,000万円）</t>
    <rPh sb="3" eb="7">
      <t>クウチョウセツビ</t>
    </rPh>
    <rPh sb="7" eb="8">
      <t>トウ</t>
    </rPh>
    <rPh sb="9" eb="11">
      <t>カイシュウ</t>
    </rPh>
    <rPh sb="16" eb="18">
      <t>ゾウセツ</t>
    </rPh>
    <rPh sb="18" eb="20">
      <t>ジギョウ</t>
    </rPh>
    <rPh sb="22" eb="25">
      <t>ジョウゲンガク</t>
    </rPh>
    <rPh sb="30" eb="32">
      <t>マンエン</t>
    </rPh>
    <phoneticPr fontId="6"/>
  </si>
  <si>
    <t>②支出合計</t>
    <rPh sb="1" eb="3">
      <t>シシュツ</t>
    </rPh>
    <rPh sb="3" eb="5">
      <t>ゴウケイ</t>
    </rPh>
    <phoneticPr fontId="6"/>
  </si>
  <si>
    <t>事業の名称</t>
    <rPh sb="0" eb="2">
      <t>ジギョウ</t>
    </rPh>
    <rPh sb="3" eb="5">
      <t>メイショウ</t>
    </rPh>
    <phoneticPr fontId="6"/>
  </si>
  <si>
    <t>主たる事業費</t>
    <rPh sb="0" eb="1">
      <t>シュ</t>
    </rPh>
    <rPh sb="3" eb="6">
      <t>ジギョウヒ</t>
    </rPh>
    <phoneticPr fontId="6"/>
  </si>
  <si>
    <t>その他の経費</t>
    <rPh sb="2" eb="3">
      <t>タ</t>
    </rPh>
    <rPh sb="4" eb="6">
      <t>ケイヒ</t>
    </rPh>
    <phoneticPr fontId="6"/>
  </si>
  <si>
    <t>合計</t>
    <rPh sb="0" eb="2">
      <t>ゴウケイ</t>
    </rPh>
    <phoneticPr fontId="6"/>
  </si>
  <si>
    <t>着手</t>
    <rPh sb="0" eb="2">
      <t>チャクシュ</t>
    </rPh>
    <phoneticPr fontId="6"/>
  </si>
  <si>
    <t>完了</t>
    <rPh sb="0" eb="2">
      <t>カンリョウ</t>
    </rPh>
    <phoneticPr fontId="6"/>
  </si>
  <si>
    <t>補助金の交付要望額</t>
    <rPh sb="0" eb="3">
      <t>ホジョキン</t>
    </rPh>
    <rPh sb="4" eb="6">
      <t>コウフ</t>
    </rPh>
    <rPh sb="6" eb="9">
      <t>ヨウボウガク</t>
    </rPh>
    <phoneticPr fontId="6"/>
  </si>
  <si>
    <t>その他参考となるべき事項</t>
    <rPh sb="2" eb="3">
      <t>タ</t>
    </rPh>
    <rPh sb="3" eb="5">
      <t>サンコウ</t>
    </rPh>
    <rPh sb="10" eb="12">
      <t>ジコウ</t>
    </rPh>
    <phoneticPr fontId="6"/>
  </si>
  <si>
    <t>所属</t>
    <rPh sb="0" eb="2">
      <t>ショゾク</t>
    </rPh>
    <phoneticPr fontId="6"/>
  </si>
  <si>
    <t>（ふりがな）</t>
    <phoneticPr fontId="6"/>
  </si>
  <si>
    <t>氏名</t>
    <rPh sb="0" eb="2">
      <t>シメイ</t>
    </rPh>
    <phoneticPr fontId="6"/>
  </si>
  <si>
    <t>電話番号</t>
    <rPh sb="0" eb="2">
      <t>デンワ</t>
    </rPh>
    <rPh sb="2" eb="4">
      <t>バンゴウ</t>
    </rPh>
    <phoneticPr fontId="6"/>
  </si>
  <si>
    <t>E-MAIL</t>
    <phoneticPr fontId="6"/>
  </si>
  <si>
    <t>郵便番号</t>
    <rPh sb="0" eb="4">
      <t>ユウビンバンゴウ</t>
    </rPh>
    <phoneticPr fontId="6"/>
  </si>
  <si>
    <t>住所</t>
    <rPh sb="0" eb="2">
      <t>ジュウショ</t>
    </rPh>
    <phoneticPr fontId="6"/>
  </si>
  <si>
    <t>その他（日中連絡先）</t>
    <rPh sb="2" eb="3">
      <t>タ</t>
    </rPh>
    <rPh sb="4" eb="6">
      <t>ニッチュウ</t>
    </rPh>
    <rPh sb="6" eb="9">
      <t>レンラクサキ</t>
    </rPh>
    <phoneticPr fontId="6"/>
  </si>
  <si>
    <t>補助対象経費の配分
（補助対象外経費は含まない）</t>
    <rPh sb="0" eb="4">
      <t>ホジョタイショウ</t>
    </rPh>
    <rPh sb="4" eb="6">
      <t>ケイヒ</t>
    </rPh>
    <rPh sb="7" eb="9">
      <t>ハイブン</t>
    </rPh>
    <rPh sb="11" eb="16">
      <t>ホジョタイショウガイ</t>
    </rPh>
    <rPh sb="16" eb="18">
      <t>ケイヒ</t>
    </rPh>
    <rPh sb="19" eb="20">
      <t>フク</t>
    </rPh>
    <phoneticPr fontId="6"/>
  </si>
  <si>
    <t>補助事業の着手及び
完了の予定期日</t>
    <rPh sb="0" eb="4">
      <t>ホジョジギョウ</t>
    </rPh>
    <rPh sb="5" eb="7">
      <t>チャクシュ</t>
    </rPh>
    <rPh sb="7" eb="8">
      <t>オヨ</t>
    </rPh>
    <rPh sb="10" eb="12">
      <t>カンリョウ</t>
    </rPh>
    <rPh sb="13" eb="15">
      <t>ヨテイ</t>
    </rPh>
    <rPh sb="15" eb="17">
      <t>キジツ</t>
    </rPh>
    <phoneticPr fontId="6"/>
  </si>
  <si>
    <t>＜担当者連絡先＞※実務担当者の連絡先をご記載ください。</t>
    <rPh sb="1" eb="4">
      <t>タントウシャ</t>
    </rPh>
    <rPh sb="4" eb="7">
      <t>レンラクサキ</t>
    </rPh>
    <rPh sb="9" eb="11">
      <t>ジツム</t>
    </rPh>
    <rPh sb="11" eb="14">
      <t>タントウシャ</t>
    </rPh>
    <rPh sb="15" eb="18">
      <t>レンラクサキ</t>
    </rPh>
    <rPh sb="20" eb="22">
      <t>キサイ</t>
    </rPh>
    <phoneticPr fontId="6"/>
  </si>
  <si>
    <t>　文化施設の活動継続・発展等支援事業について、補助金の交付を受けたいので、関係書類を添えて下記のとおり申請します。</t>
    <rPh sb="1" eb="5">
      <t>ブンカシセツ</t>
    </rPh>
    <rPh sb="6" eb="8">
      <t>カツドウ</t>
    </rPh>
    <rPh sb="8" eb="10">
      <t>ケイゾク</t>
    </rPh>
    <rPh sb="11" eb="14">
      <t>ハッテントウ</t>
    </rPh>
    <rPh sb="14" eb="16">
      <t>シエン</t>
    </rPh>
    <rPh sb="16" eb="18">
      <t>ジギョウ</t>
    </rPh>
    <rPh sb="23" eb="26">
      <t>ホジョキン</t>
    </rPh>
    <rPh sb="27" eb="29">
      <t>コウフ</t>
    </rPh>
    <rPh sb="30" eb="31">
      <t>ウ</t>
    </rPh>
    <rPh sb="37" eb="41">
      <t>カンケイショルイ</t>
    </rPh>
    <rPh sb="42" eb="43">
      <t>ソ</t>
    </rPh>
    <rPh sb="45" eb="47">
      <t>カキ</t>
    </rPh>
    <rPh sb="51" eb="53">
      <t>シンセイ</t>
    </rPh>
    <phoneticPr fontId="6"/>
  </si>
  <si>
    <t>代表者職名</t>
    <rPh sb="0" eb="3">
      <t>ダイヒョウシャ</t>
    </rPh>
    <rPh sb="3" eb="5">
      <t>ショクメイ</t>
    </rPh>
    <phoneticPr fontId="6"/>
  </si>
  <si>
    <t>代表者氏名</t>
    <rPh sb="0" eb="3">
      <t>ダイヒョウシャ</t>
    </rPh>
    <rPh sb="3" eb="5">
      <t>シメイ</t>
    </rPh>
    <phoneticPr fontId="6"/>
  </si>
  <si>
    <t>文化庁長官　殿</t>
    <rPh sb="0" eb="3">
      <t>ブンカチョウ</t>
    </rPh>
    <rPh sb="3" eb="5">
      <t>チョウカン</t>
    </rPh>
    <rPh sb="6" eb="7">
      <t>ドノ</t>
    </rPh>
    <phoneticPr fontId="6"/>
  </si>
  <si>
    <t>団　体　名</t>
    <rPh sb="0" eb="1">
      <t>ダン</t>
    </rPh>
    <rPh sb="2" eb="3">
      <t>カラダ</t>
    </rPh>
    <rPh sb="4" eb="5">
      <t>ナ</t>
    </rPh>
    <phoneticPr fontId="6"/>
  </si>
  <si>
    <t>住　　　所</t>
    <rPh sb="0" eb="1">
      <t>ジュウ</t>
    </rPh>
    <rPh sb="4" eb="5">
      <t>ショ</t>
    </rPh>
    <phoneticPr fontId="6"/>
  </si>
  <si>
    <t>感染対策事業</t>
    <phoneticPr fontId="6"/>
  </si>
  <si>
    <t>環境整備事業</t>
    <phoneticPr fontId="6"/>
  </si>
  <si>
    <t>配信等環境整備事業（配信等支援）</t>
    <phoneticPr fontId="6"/>
  </si>
  <si>
    <t>配信等環境整備事業（環境整備支援）</t>
    <phoneticPr fontId="6"/>
  </si>
  <si>
    <t>（事業区分）空調設備等の改修・増設事業（本体機器の更新・増設）</t>
    <rPh sb="1" eb="3">
      <t>ジギョウ</t>
    </rPh>
    <rPh sb="3" eb="5">
      <t>クブン</t>
    </rPh>
    <phoneticPr fontId="6"/>
  </si>
  <si>
    <t>チェック欄</t>
    <rPh sb="4" eb="5">
      <t>ラン</t>
    </rPh>
    <phoneticPr fontId="6"/>
  </si>
  <si>
    <t>＜換気量確認シート＞</t>
    <rPh sb="1" eb="4">
      <t>カンキリョウ</t>
    </rPh>
    <rPh sb="4" eb="6">
      <t>カクニン</t>
    </rPh>
    <phoneticPr fontId="15"/>
  </si>
  <si>
    <t>施設の延べ床面積（㎡）</t>
    <phoneticPr fontId="6"/>
  </si>
  <si>
    <t>換気エリア①：</t>
    <phoneticPr fontId="6"/>
  </si>
  <si>
    <t>項目</t>
    <rPh sb="0" eb="2">
      <t>コウモク</t>
    </rPh>
    <phoneticPr fontId="6"/>
  </si>
  <si>
    <t>（１人当り</t>
    <rPh sb="2" eb="3">
      <t>ニン</t>
    </rPh>
    <rPh sb="3" eb="4">
      <t>アタ</t>
    </rPh>
    <phoneticPr fontId="15"/>
  </si>
  <si>
    <t>㎡）</t>
  </si>
  <si>
    <t>収容定員
【Ａ】</t>
    <rPh sb="0" eb="2">
      <t>シュウヨウ</t>
    </rPh>
    <rPh sb="2" eb="4">
      <t>テイイン</t>
    </rPh>
    <phoneticPr fontId="6"/>
  </si>
  <si>
    <t>換気エリアの床面積（㎡）
※収容定員を②で算定した場合のみ記入</t>
    <phoneticPr fontId="6"/>
  </si>
  <si>
    <t>現状</t>
    <rPh sb="0" eb="2">
      <t>ゲンジョウ</t>
    </rPh>
    <phoneticPr fontId="6"/>
  </si>
  <si>
    <t>更新・増設後</t>
    <rPh sb="0" eb="2">
      <t>コウシン</t>
    </rPh>
    <rPh sb="3" eb="6">
      <t>ゾウセツゴ</t>
    </rPh>
    <phoneticPr fontId="6"/>
  </si>
  <si>
    <t>換気量（㎥/h）
【Ｂ】</t>
    <phoneticPr fontId="6"/>
  </si>
  <si>
    <t>1人当り換気量（㎥/h）
【Ｂ/Ａ】</t>
    <phoneticPr fontId="6"/>
  </si>
  <si>
    <t>空調設備等の改修・増設事業の合計</t>
    <rPh sb="14" eb="16">
      <t>ゴウケイ</t>
    </rPh>
    <phoneticPr fontId="6"/>
  </si>
  <si>
    <t>換気エリア②：</t>
    <phoneticPr fontId="6"/>
  </si>
  <si>
    <t>※換気量が複数の換気設備の合計値である場合は、様式４－３＜換気量確認シート２＞を作成してください。</t>
    <phoneticPr fontId="6"/>
  </si>
  <si>
    <t>＜換気量確認シート２＞</t>
    <rPh sb="1" eb="4">
      <t>カンキリョウ</t>
    </rPh>
    <rPh sb="4" eb="6">
      <t>カクニン</t>
    </rPh>
    <phoneticPr fontId="6"/>
  </si>
  <si>
    <t>換気エリア①：</t>
    <rPh sb="0" eb="2">
      <t>カンキ</t>
    </rPh>
    <phoneticPr fontId="23"/>
  </si>
  <si>
    <t>現状</t>
    <rPh sb="0" eb="2">
      <t>ゲンジョウ</t>
    </rPh>
    <phoneticPr fontId="23"/>
  </si>
  <si>
    <t>更新・増設後</t>
    <rPh sb="0" eb="2">
      <t>コウシン</t>
    </rPh>
    <rPh sb="3" eb="5">
      <t>ゾウセツ</t>
    </rPh>
    <rPh sb="5" eb="6">
      <t>ゴ</t>
    </rPh>
    <phoneticPr fontId="23"/>
  </si>
  <si>
    <t>機器名</t>
    <rPh sb="0" eb="2">
      <t>キキ</t>
    </rPh>
    <rPh sb="2" eb="3">
      <t>メイ</t>
    </rPh>
    <phoneticPr fontId="23"/>
  </si>
  <si>
    <t>数量
【A】</t>
    <rPh sb="0" eb="2">
      <t>スウリョウ</t>
    </rPh>
    <phoneticPr fontId="23"/>
  </si>
  <si>
    <t>換気量（㎥/h）
【B】</t>
    <rPh sb="0" eb="2">
      <t>カンキ</t>
    </rPh>
    <rPh sb="2" eb="3">
      <t>リョウ</t>
    </rPh>
    <phoneticPr fontId="23"/>
  </si>
  <si>
    <t>換気量（㎥/h）
【A×B】</t>
    <rPh sb="0" eb="2">
      <t>カンキ</t>
    </rPh>
    <rPh sb="2" eb="3">
      <t>リョウ</t>
    </rPh>
    <phoneticPr fontId="23"/>
  </si>
  <si>
    <t>計</t>
    <rPh sb="0" eb="1">
      <t>ケイ</t>
    </rPh>
    <phoneticPr fontId="23"/>
  </si>
  <si>
    <t>換気エリア②：</t>
    <rPh sb="0" eb="2">
      <t>カンキ</t>
    </rPh>
    <phoneticPr fontId="23"/>
  </si>
  <si>
    <t>換気量
（㎥/h）
【B】</t>
    <rPh sb="0" eb="2">
      <t>カンキ</t>
    </rPh>
    <rPh sb="2" eb="3">
      <t>リョウ</t>
    </rPh>
    <phoneticPr fontId="23"/>
  </si>
  <si>
    <t>換気量
（㎥/h）
【A×B】</t>
    <rPh sb="0" eb="2">
      <t>カンキ</t>
    </rPh>
    <rPh sb="2" eb="3">
      <t>リョウ</t>
    </rPh>
    <phoneticPr fontId="23"/>
  </si>
  <si>
    <t>※本体機器の更新・増設を行う場合、必ず作成してください。</t>
    <rPh sb="19" eb="21">
      <t>サクセイ</t>
    </rPh>
    <phoneticPr fontId="6"/>
  </si>
  <si>
    <t>ふりがな</t>
    <phoneticPr fontId="6"/>
  </si>
  <si>
    <t>名称</t>
    <rPh sb="0" eb="2">
      <t>メイショウ</t>
    </rPh>
    <phoneticPr fontId="6"/>
  </si>
  <si>
    <t>代表者職名・氏名</t>
    <rPh sb="0" eb="3">
      <t>ダイヒョウシャ</t>
    </rPh>
    <rPh sb="3" eb="5">
      <t>ショクメイ</t>
    </rPh>
    <rPh sb="6" eb="8">
      <t>シメイ</t>
    </rPh>
    <phoneticPr fontId="6"/>
  </si>
  <si>
    <t>所在地</t>
    <rPh sb="0" eb="3">
      <t>ショザイチ</t>
    </rPh>
    <phoneticPr fontId="6"/>
  </si>
  <si>
    <t>法人番号</t>
    <rPh sb="0" eb="4">
      <t>ホウジンバンゴウ</t>
    </rPh>
    <phoneticPr fontId="6"/>
  </si>
  <si>
    <t>施設概要</t>
    <rPh sb="0" eb="2">
      <t>シセツ</t>
    </rPh>
    <rPh sb="2" eb="4">
      <t>ガイヨウ</t>
    </rPh>
    <phoneticPr fontId="6"/>
  </si>
  <si>
    <t>博物館</t>
    <rPh sb="0" eb="3">
      <t>ハクブツカン</t>
    </rPh>
    <phoneticPr fontId="6"/>
  </si>
  <si>
    <t>学芸員等の職員数</t>
    <rPh sb="0" eb="3">
      <t>ガクゲイイン</t>
    </rPh>
    <rPh sb="3" eb="4">
      <t>トウ</t>
    </rPh>
    <rPh sb="5" eb="8">
      <t>ショクインスウ</t>
    </rPh>
    <phoneticPr fontId="6"/>
  </si>
  <si>
    <t>団体名</t>
    <rPh sb="0" eb="1">
      <t>ダン</t>
    </rPh>
    <rPh sb="1" eb="2">
      <t>カラダ</t>
    </rPh>
    <rPh sb="2" eb="3">
      <t>ナ</t>
    </rPh>
    <phoneticPr fontId="6"/>
  </si>
  <si>
    <t>住所</t>
    <rPh sb="0" eb="1">
      <t>ジュウ</t>
    </rPh>
    <rPh sb="1" eb="2">
      <t>ショ</t>
    </rPh>
    <phoneticPr fontId="6"/>
  </si>
  <si>
    <t>E-MAIL</t>
  </si>
  <si>
    <t>補助対象経費</t>
    <rPh sb="0" eb="6">
      <t>ホジョタイショウケイヒ</t>
    </rPh>
    <phoneticPr fontId="6"/>
  </si>
  <si>
    <t>感染対策</t>
    <rPh sb="0" eb="2">
      <t>カンセン</t>
    </rPh>
    <rPh sb="2" eb="4">
      <t>タイサク</t>
    </rPh>
    <phoneticPr fontId="6"/>
  </si>
  <si>
    <t>空調設備等の改修・増設</t>
    <rPh sb="0" eb="4">
      <t>クウチョウセツビ</t>
    </rPh>
    <rPh sb="4" eb="5">
      <t>トウ</t>
    </rPh>
    <rPh sb="6" eb="8">
      <t>カイシュウ</t>
    </rPh>
    <rPh sb="9" eb="11">
      <t>ゾウセツ</t>
    </rPh>
    <phoneticPr fontId="6"/>
  </si>
  <si>
    <t>環境整備</t>
    <rPh sb="0" eb="4">
      <t>カンキョウセイビ</t>
    </rPh>
    <phoneticPr fontId="6"/>
  </si>
  <si>
    <t>配信等支援</t>
    <rPh sb="0" eb="3">
      <t>ハイシントウ</t>
    </rPh>
    <rPh sb="3" eb="5">
      <t>シエン</t>
    </rPh>
    <phoneticPr fontId="6"/>
  </si>
  <si>
    <t>配信等環境整備支援</t>
    <rPh sb="0" eb="3">
      <t>ハイシントウ</t>
    </rPh>
    <rPh sb="3" eb="7">
      <t>カンキョウセイビ</t>
    </rPh>
    <rPh sb="7" eb="9">
      <t>シエン</t>
    </rPh>
    <phoneticPr fontId="6"/>
  </si>
  <si>
    <t>その他</t>
    <rPh sb="2" eb="3">
      <t>タ</t>
    </rPh>
    <phoneticPr fontId="6"/>
  </si>
  <si>
    <t>交付要望額</t>
    <rPh sb="0" eb="2">
      <t>コウフ</t>
    </rPh>
    <rPh sb="2" eb="5">
      <t>ヨウボウガク</t>
    </rPh>
    <phoneticPr fontId="6"/>
  </si>
  <si>
    <t>担当者</t>
    <rPh sb="0" eb="3">
      <t>タントウシャ</t>
    </rPh>
    <phoneticPr fontId="6"/>
  </si>
  <si>
    <t>年間開館日数</t>
    <rPh sb="0" eb="2">
      <t>ネンカン</t>
    </rPh>
    <rPh sb="2" eb="4">
      <t>カイカン</t>
    </rPh>
    <rPh sb="4" eb="6">
      <t>ニッスウ</t>
    </rPh>
    <phoneticPr fontId="6"/>
  </si>
  <si>
    <t>2020年</t>
    <rPh sb="4" eb="5">
      <t>ネン</t>
    </rPh>
    <phoneticPr fontId="6"/>
  </si>
  <si>
    <t>2021年</t>
    <rPh sb="4" eb="5">
      <t>ネン</t>
    </rPh>
    <phoneticPr fontId="6"/>
  </si>
  <si>
    <t>施設名</t>
    <rPh sb="0" eb="3">
      <t>シセツメイ</t>
    </rPh>
    <phoneticPr fontId="6"/>
  </si>
  <si>
    <t>劇場・音楽堂、文化ホール、文化会館、能楽堂、演芸場、ライブハウス、映画館</t>
    <phoneticPr fontId="6"/>
  </si>
  <si>
    <t>　収容人数（座席数）
　（最大ホールの数）</t>
    <phoneticPr fontId="6"/>
  </si>
  <si>
    <t>施設主催等の公演実績数</t>
    <phoneticPr fontId="6"/>
  </si>
  <si>
    <t>※ 博物館のみ、職員名簿（職種のわかるもの）を添付すること。</t>
    <rPh sb="2" eb="5">
      <t>ハクブツカン</t>
    </rPh>
    <rPh sb="8" eb="10">
      <t>ショクイン</t>
    </rPh>
    <rPh sb="10" eb="12">
      <t>メイボ</t>
    </rPh>
    <rPh sb="13" eb="15">
      <t>ショクシュ</t>
    </rPh>
    <rPh sb="23" eb="25">
      <t>テンプ</t>
    </rPh>
    <phoneticPr fontId="23"/>
  </si>
  <si>
    <t>※ 博物館の年間開館日数、劇場・音楽堂等の公演実績数については、2020年、2021年のいずれか多い方の数値を記載すること。</t>
    <rPh sb="2" eb="5">
      <t>ハクブツカン</t>
    </rPh>
    <rPh sb="6" eb="8">
      <t>ネンカン</t>
    </rPh>
    <rPh sb="8" eb="10">
      <t>カイカン</t>
    </rPh>
    <rPh sb="10" eb="12">
      <t>ニッスウ</t>
    </rPh>
    <rPh sb="13" eb="15">
      <t>ゲキジョウ</t>
    </rPh>
    <rPh sb="16" eb="19">
      <t>オンガクドウ</t>
    </rPh>
    <rPh sb="19" eb="20">
      <t>トウ</t>
    </rPh>
    <rPh sb="21" eb="23">
      <t>コウエン</t>
    </rPh>
    <rPh sb="23" eb="25">
      <t>ジッセキ</t>
    </rPh>
    <rPh sb="25" eb="26">
      <t>スウ</t>
    </rPh>
    <rPh sb="36" eb="37">
      <t>ネン</t>
    </rPh>
    <rPh sb="42" eb="43">
      <t>ネン</t>
    </rPh>
    <rPh sb="48" eb="49">
      <t>オオ</t>
    </rPh>
    <rPh sb="50" eb="51">
      <t>ホウ</t>
    </rPh>
    <rPh sb="52" eb="54">
      <t>スウチ</t>
    </rPh>
    <rPh sb="55" eb="57">
      <t>キサイ</t>
    </rPh>
    <phoneticPr fontId="23"/>
  </si>
  <si>
    <t>補助事業者（補助の対象となる者）の概要</t>
    <phoneticPr fontId="6"/>
  </si>
  <si>
    <t>換気エリア
(※)</t>
    <rPh sb="0" eb="2">
      <t>カンキ</t>
    </rPh>
    <phoneticPr fontId="6"/>
  </si>
  <si>
    <t>※ 換気エリア欄には、下記の換気量確認シートの換気エリアの番号を記載してください</t>
    <rPh sb="2" eb="4">
      <t>カンキ</t>
    </rPh>
    <rPh sb="7" eb="8">
      <t>ラン</t>
    </rPh>
    <rPh sb="11" eb="13">
      <t>カキ</t>
    </rPh>
    <rPh sb="14" eb="16">
      <t>カンキ</t>
    </rPh>
    <rPh sb="16" eb="17">
      <t>リョウ</t>
    </rPh>
    <rPh sb="17" eb="19">
      <t>カクニン</t>
    </rPh>
    <rPh sb="23" eb="25">
      <t>カンキ</t>
    </rPh>
    <rPh sb="29" eb="31">
      <t>バンゴウ</t>
    </rPh>
    <rPh sb="32" eb="34">
      <t>キサイ</t>
    </rPh>
    <phoneticPr fontId="24"/>
  </si>
  <si>
    <t>※換気量が異なる複数の換気エリアについて補助を受けようとする場合は、換気エリア毎に下表を作成してください。</t>
    <rPh sb="41" eb="42">
      <t>シタ</t>
    </rPh>
    <phoneticPr fontId="6"/>
  </si>
  <si>
    <t>設立年月</t>
    <rPh sb="0" eb="2">
      <t>セツリツ</t>
    </rPh>
    <rPh sb="2" eb="4">
      <t>ネンゲツ</t>
    </rPh>
    <phoneticPr fontId="6"/>
  </si>
  <si>
    <r>
      <t xml:space="preserve">施設区分
</t>
    </r>
    <r>
      <rPr>
        <sz val="6"/>
        <color theme="1"/>
        <rFont val="ＭＳ ゴシック"/>
        <family val="3"/>
        <charset val="128"/>
      </rPr>
      <t>※指定管理者であっても管理している施設が公立施設であれば「公立」と記入ください。
※公益財団法人自ら設置する施設は「私立」と記入ください</t>
    </r>
    <r>
      <rPr>
        <sz val="10"/>
        <color theme="1"/>
        <rFont val="ＭＳ ゴシック"/>
        <family val="3"/>
        <charset val="128"/>
      </rPr>
      <t>。</t>
    </r>
    <phoneticPr fontId="6"/>
  </si>
  <si>
    <t>施設の
所在地</t>
    <rPh sb="4" eb="7">
      <t>ショザイチ</t>
    </rPh>
    <phoneticPr fontId="6"/>
  </si>
  <si>
    <t>申請者区分</t>
    <rPh sb="0" eb="3">
      <t>シンセイシャ</t>
    </rPh>
    <rPh sb="3" eb="5">
      <t>クブン</t>
    </rPh>
    <phoneticPr fontId="6"/>
  </si>
  <si>
    <t>※ 劇場・音楽堂等のみ、施設で開催された実演芸術の公演、ワークショップ、フェスティバル等に対して、事業者が関与したことが分かるクレジット等の表記のある告知チラシ等を添付すること。</t>
    <rPh sb="2" eb="4">
      <t>ゲキジョウ</t>
    </rPh>
    <rPh sb="5" eb="8">
      <t>オンガクドウ</t>
    </rPh>
    <rPh sb="8" eb="9">
      <t>ナド</t>
    </rPh>
    <rPh sb="12" eb="14">
      <t>シセツ</t>
    </rPh>
    <rPh sb="15" eb="17">
      <t>カイサイ</t>
    </rPh>
    <rPh sb="20" eb="22">
      <t>ジツエン</t>
    </rPh>
    <rPh sb="22" eb="24">
      <t>ゲイジュツ</t>
    </rPh>
    <rPh sb="25" eb="27">
      <t>コウエン</t>
    </rPh>
    <rPh sb="43" eb="44">
      <t>ナド</t>
    </rPh>
    <rPh sb="45" eb="46">
      <t>タイ</t>
    </rPh>
    <rPh sb="49" eb="52">
      <t>ジギョウシャ</t>
    </rPh>
    <rPh sb="53" eb="55">
      <t>カンヨ</t>
    </rPh>
    <rPh sb="60" eb="61">
      <t>ワ</t>
    </rPh>
    <rPh sb="68" eb="69">
      <t>ナド</t>
    </rPh>
    <rPh sb="70" eb="72">
      <t>ヒョウキ</t>
    </rPh>
    <rPh sb="75" eb="77">
      <t>コクチ</t>
    </rPh>
    <rPh sb="80" eb="81">
      <t>ナド</t>
    </rPh>
    <rPh sb="82" eb="84">
      <t>テンプ</t>
    </rPh>
    <phoneticPr fontId="23"/>
  </si>
  <si>
    <t>～</t>
    <phoneticPr fontId="6"/>
  </si>
  <si>
    <t>事業期間</t>
    <rPh sb="0" eb="4">
      <t>ジギョウキカン</t>
    </rPh>
    <phoneticPr fontId="6"/>
  </si>
  <si>
    <t>　　登録博物館　　</t>
    <rPh sb="2" eb="4">
      <t>トウロク</t>
    </rPh>
    <rPh sb="4" eb="7">
      <t>ハクブツカン</t>
    </rPh>
    <phoneticPr fontId="6"/>
  </si>
  <si>
    <t>　　博物館相当施設</t>
    <rPh sb="2" eb="5">
      <t>ハクブツカン</t>
    </rPh>
    <rPh sb="5" eb="7">
      <t>ソウトウ</t>
    </rPh>
    <rPh sb="7" eb="9">
      <t>シセツ</t>
    </rPh>
    <phoneticPr fontId="6"/>
  </si>
  <si>
    <t>　　博物館類似施設</t>
    <rPh sb="2" eb="5">
      <t>ハクブツカン</t>
    </rPh>
    <rPh sb="5" eb="7">
      <t>ルイジ</t>
    </rPh>
    <rPh sb="7" eb="9">
      <t>シセツ</t>
    </rPh>
    <phoneticPr fontId="6"/>
  </si>
  <si>
    <t>　</t>
    <phoneticPr fontId="6"/>
  </si>
  <si>
    <t>　　設置者</t>
    <rPh sb="2" eb="5">
      <t>セッチシャ</t>
    </rPh>
    <phoneticPr fontId="6"/>
  </si>
  <si>
    <t>　　管理者（指定管理者等）</t>
    <rPh sb="2" eb="5">
      <t>カンリシャ</t>
    </rPh>
    <rPh sb="6" eb="8">
      <t>シテイ</t>
    </rPh>
    <rPh sb="8" eb="11">
      <t>カンリシャ</t>
    </rPh>
    <rPh sb="11" eb="12">
      <t>ナド</t>
    </rPh>
    <phoneticPr fontId="6"/>
  </si>
  <si>
    <t>　　100日以上</t>
    <rPh sb="5" eb="8">
      <t>ニチイジョウ</t>
    </rPh>
    <phoneticPr fontId="6"/>
  </si>
  <si>
    <t>■学芸員等の博物館職員が開館時に終日所在しているか。</t>
    <rPh sb="1" eb="5">
      <t>ガクゲイイントウ</t>
    </rPh>
    <phoneticPr fontId="6"/>
  </si>
  <si>
    <t>■企画展等への取組</t>
    <rPh sb="1" eb="4">
      <t>キカクテン</t>
    </rPh>
    <rPh sb="4" eb="5">
      <t>ナド</t>
    </rPh>
    <rPh sb="7" eb="9">
      <t>トリクミ</t>
    </rPh>
    <phoneticPr fontId="6"/>
  </si>
  <si>
    <t>　　開館</t>
    <rPh sb="2" eb="4">
      <t>カイカン</t>
    </rPh>
    <phoneticPr fontId="6"/>
  </si>
  <si>
    <t>■要望するメニュー</t>
    <rPh sb="1" eb="3">
      <t>ヨウボウ</t>
    </rPh>
    <phoneticPr fontId="6"/>
  </si>
  <si>
    <t>　　（１）感染対策事業</t>
    <rPh sb="5" eb="7">
      <t>カンセン</t>
    </rPh>
    <rPh sb="7" eb="9">
      <t>タイサク</t>
    </rPh>
    <rPh sb="9" eb="11">
      <t>ジギョウ</t>
    </rPh>
    <phoneticPr fontId="6"/>
  </si>
  <si>
    <t>　　（２）環境整備事業</t>
    <rPh sb="5" eb="7">
      <t>カンキョウ</t>
    </rPh>
    <rPh sb="7" eb="9">
      <t>セイビ</t>
    </rPh>
    <rPh sb="9" eb="11">
      <t>ジギョウ</t>
    </rPh>
    <phoneticPr fontId="6"/>
  </si>
  <si>
    <t>　　（４）①配信機材等</t>
    <rPh sb="6" eb="8">
      <t>ハイシン</t>
    </rPh>
    <rPh sb="8" eb="10">
      <t>キザイ</t>
    </rPh>
    <rPh sb="10" eb="11">
      <t>ナド</t>
    </rPh>
    <phoneticPr fontId="6"/>
  </si>
  <si>
    <t>　　（４）②配信環境整備</t>
    <rPh sb="6" eb="8">
      <t>ハイシン</t>
    </rPh>
    <rPh sb="8" eb="10">
      <t>カンキョウ</t>
    </rPh>
    <rPh sb="10" eb="12">
      <t>セイビ</t>
    </rPh>
    <phoneticPr fontId="6"/>
  </si>
  <si>
    <t>■</t>
    <phoneticPr fontId="6"/>
  </si>
  <si>
    <t>　　ガイドライン有</t>
    <rPh sb="8" eb="9">
      <t>アリ</t>
    </rPh>
    <phoneticPr fontId="6"/>
  </si>
  <si>
    <t>■１０万円以上の発注見込額の見積書の添付</t>
    <rPh sb="3" eb="5">
      <t>マンエン</t>
    </rPh>
    <rPh sb="5" eb="7">
      <t>イジョウ</t>
    </rPh>
    <rPh sb="8" eb="10">
      <t>ハッチュウ</t>
    </rPh>
    <rPh sb="10" eb="12">
      <t>ミコ</t>
    </rPh>
    <rPh sb="12" eb="13">
      <t>ガク</t>
    </rPh>
    <rPh sb="14" eb="17">
      <t>ミツモリショ</t>
    </rPh>
    <rPh sb="18" eb="20">
      <t>テンプ</t>
    </rPh>
    <phoneticPr fontId="6"/>
  </si>
  <si>
    <t>　　添付している</t>
    <rPh sb="2" eb="4">
      <t>テンプ</t>
    </rPh>
    <phoneticPr fontId="6"/>
  </si>
  <si>
    <t>■１００万円以上の発注見込額の相見積書の添付</t>
    <rPh sb="4" eb="5">
      <t>マン</t>
    </rPh>
    <rPh sb="5" eb="6">
      <t>エン</t>
    </rPh>
    <rPh sb="6" eb="8">
      <t>イジョウ</t>
    </rPh>
    <rPh sb="9" eb="11">
      <t>ハッチュウ</t>
    </rPh>
    <rPh sb="11" eb="13">
      <t>ミコ</t>
    </rPh>
    <rPh sb="13" eb="14">
      <t>ガク</t>
    </rPh>
    <rPh sb="15" eb="18">
      <t>アイミツ</t>
    </rPh>
    <rPh sb="18" eb="19">
      <t>ショ</t>
    </rPh>
    <rPh sb="20" eb="22">
      <t>テンプ</t>
    </rPh>
    <phoneticPr fontId="6"/>
  </si>
  <si>
    <t>■補助対象期間の計画とされているか。</t>
    <rPh sb="1" eb="3">
      <t>ホジョ</t>
    </rPh>
    <rPh sb="3" eb="5">
      <t>タイショウ</t>
    </rPh>
    <rPh sb="5" eb="7">
      <t>キカン</t>
    </rPh>
    <rPh sb="8" eb="10">
      <t>ケイカク</t>
    </rPh>
    <phoneticPr fontId="6"/>
  </si>
  <si>
    <t>　　補助対象期間の計画となっている。</t>
    <rPh sb="2" eb="4">
      <t>ホジョ</t>
    </rPh>
    <rPh sb="4" eb="6">
      <t>タイショウ</t>
    </rPh>
    <rPh sb="6" eb="8">
      <t>キカン</t>
    </rPh>
    <rPh sb="9" eb="11">
      <t>ケイカク</t>
    </rPh>
    <phoneticPr fontId="6"/>
  </si>
  <si>
    <t>　　６ヶ月間以内となっている。</t>
    <rPh sb="4" eb="5">
      <t>ゲツ</t>
    </rPh>
    <rPh sb="5" eb="6">
      <t>アイダ</t>
    </rPh>
    <rPh sb="6" eb="8">
      <t>イナイ</t>
    </rPh>
    <phoneticPr fontId="6"/>
  </si>
  <si>
    <t>（※(2)オンラインチケット、キャッシュレス導入期間、(4)②配信プラットフォーム運用期間は6ヶ月間支援可）</t>
    <rPh sb="22" eb="24">
      <t>ドウニュウ</t>
    </rPh>
    <rPh sb="24" eb="26">
      <t>キカン</t>
    </rPh>
    <rPh sb="31" eb="33">
      <t>ハイシン</t>
    </rPh>
    <rPh sb="41" eb="43">
      <t>ウンヨウ</t>
    </rPh>
    <rPh sb="43" eb="45">
      <t>キカン</t>
    </rPh>
    <rPh sb="48" eb="49">
      <t>ゲツ</t>
    </rPh>
    <rPh sb="49" eb="50">
      <t>アイダ</t>
    </rPh>
    <rPh sb="50" eb="52">
      <t>シエン</t>
    </rPh>
    <rPh sb="52" eb="53">
      <t>カ</t>
    </rPh>
    <phoneticPr fontId="6"/>
  </si>
  <si>
    <t>■様式１～５までの書類は作成されているか。必要な記載はされているか。</t>
    <rPh sb="1" eb="3">
      <t>ヨウシキ</t>
    </rPh>
    <rPh sb="9" eb="11">
      <t>ショルイ</t>
    </rPh>
    <rPh sb="12" eb="14">
      <t>サクセイ</t>
    </rPh>
    <rPh sb="21" eb="23">
      <t>ヒツヨウ</t>
    </rPh>
    <rPh sb="24" eb="26">
      <t>キサイ</t>
    </rPh>
    <phoneticPr fontId="6"/>
  </si>
  <si>
    <t>　　書類は作成されている。必要な記載もされている。</t>
    <rPh sb="2" eb="4">
      <t>ショルイ</t>
    </rPh>
    <rPh sb="5" eb="7">
      <t>サクセイ</t>
    </rPh>
    <rPh sb="13" eb="15">
      <t>ヒツヨウ</t>
    </rPh>
    <rPh sb="16" eb="18">
      <t>キサイ</t>
    </rPh>
    <phoneticPr fontId="6"/>
  </si>
  <si>
    <t>■補助対象となる備品や役務内容とされているか。</t>
    <rPh sb="1" eb="3">
      <t>ホジョ</t>
    </rPh>
    <rPh sb="3" eb="5">
      <t>タイショウ</t>
    </rPh>
    <rPh sb="8" eb="10">
      <t>ビヒン</t>
    </rPh>
    <rPh sb="11" eb="13">
      <t>エキム</t>
    </rPh>
    <rPh sb="13" eb="15">
      <t>ナイヨウ</t>
    </rPh>
    <phoneticPr fontId="6"/>
  </si>
  <si>
    <t>　　補助対象となる備品や役務内容となっている。</t>
    <rPh sb="2" eb="4">
      <t>ホジョ</t>
    </rPh>
    <rPh sb="4" eb="6">
      <t>タイショウ</t>
    </rPh>
    <rPh sb="9" eb="11">
      <t>ビヒン</t>
    </rPh>
    <rPh sb="12" eb="14">
      <t>エキム</t>
    </rPh>
    <rPh sb="14" eb="16">
      <t>ナイヨウ</t>
    </rPh>
    <phoneticPr fontId="6"/>
  </si>
  <si>
    <t>■積算は正しいか。備品や消耗品購入で一式とはしていないか。</t>
    <rPh sb="1" eb="3">
      <t>セキサン</t>
    </rPh>
    <rPh sb="4" eb="5">
      <t>タダ</t>
    </rPh>
    <rPh sb="9" eb="11">
      <t>ビヒン</t>
    </rPh>
    <rPh sb="12" eb="15">
      <t>ショウモウヒン</t>
    </rPh>
    <rPh sb="15" eb="17">
      <t>コウニュウ</t>
    </rPh>
    <rPh sb="18" eb="20">
      <t>イッシキ</t>
    </rPh>
    <phoneticPr fontId="6"/>
  </si>
  <si>
    <t>　　積算は正しい（自己確認済）。</t>
    <rPh sb="2" eb="4">
      <t>セキサン</t>
    </rPh>
    <rPh sb="5" eb="6">
      <t>タダ</t>
    </rPh>
    <rPh sb="9" eb="11">
      <t>ジコ</t>
    </rPh>
    <rPh sb="11" eb="13">
      <t>カクニン</t>
    </rPh>
    <rPh sb="13" eb="14">
      <t>ズミ</t>
    </rPh>
    <phoneticPr fontId="6"/>
  </si>
  <si>
    <t>■連絡担当者の氏名、連絡先（電話、メールアドレス等）は正しいか。</t>
    <rPh sb="1" eb="3">
      <t>レンラク</t>
    </rPh>
    <rPh sb="3" eb="6">
      <t>タントウシャ</t>
    </rPh>
    <rPh sb="7" eb="9">
      <t>シメイ</t>
    </rPh>
    <rPh sb="10" eb="12">
      <t>レンラク</t>
    </rPh>
    <rPh sb="12" eb="13">
      <t>サキ</t>
    </rPh>
    <rPh sb="14" eb="16">
      <t>デンワ</t>
    </rPh>
    <rPh sb="24" eb="25">
      <t>ナド</t>
    </rPh>
    <rPh sb="27" eb="28">
      <t>タダ</t>
    </rPh>
    <phoneticPr fontId="6"/>
  </si>
  <si>
    <t>　　連絡先は正しく記載している。</t>
    <rPh sb="2" eb="4">
      <t>レンラク</t>
    </rPh>
    <rPh sb="4" eb="5">
      <t>サキ</t>
    </rPh>
    <rPh sb="6" eb="7">
      <t>タダ</t>
    </rPh>
    <rPh sb="9" eb="11">
      <t>キサイ</t>
    </rPh>
    <phoneticPr fontId="6"/>
  </si>
  <si>
    <t>●様式4-1、様式4-2</t>
    <rPh sb="1" eb="3">
      <t>ヨウシキ</t>
    </rPh>
    <rPh sb="7" eb="9">
      <t>ヨウシキ</t>
    </rPh>
    <phoneticPr fontId="6"/>
  </si>
  <si>
    <t>●様式5</t>
    <rPh sb="1" eb="3">
      <t>ヨウシキ</t>
    </rPh>
    <phoneticPr fontId="6"/>
  </si>
  <si>
    <t>設置者区分</t>
    <rPh sb="0" eb="3">
      <t>セッチシャ</t>
    </rPh>
    <rPh sb="3" eb="5">
      <t>クブン</t>
    </rPh>
    <phoneticPr fontId="6"/>
  </si>
  <si>
    <t>設置者</t>
    <rPh sb="0" eb="3">
      <t>セッチシャ</t>
    </rPh>
    <phoneticPr fontId="6"/>
  </si>
  <si>
    <t>管理者（指定管理）</t>
    <rPh sb="0" eb="3">
      <t>カンリシャ</t>
    </rPh>
    <rPh sb="4" eb="8">
      <t>シテイカンリ</t>
    </rPh>
    <phoneticPr fontId="6"/>
  </si>
  <si>
    <t>管理者（その他）</t>
    <rPh sb="0" eb="3">
      <t>カンリシャ</t>
    </rPh>
    <rPh sb="6" eb="7">
      <t>タ</t>
    </rPh>
    <phoneticPr fontId="6"/>
  </si>
  <si>
    <t>地方公共団体</t>
    <rPh sb="0" eb="2">
      <t>チホウ</t>
    </rPh>
    <rPh sb="2" eb="4">
      <t>コウキョウ</t>
    </rPh>
    <rPh sb="4" eb="6">
      <t>ダンタイ</t>
    </rPh>
    <phoneticPr fontId="6"/>
  </si>
  <si>
    <t>独立行政法人</t>
    <rPh sb="0" eb="2">
      <t>ドクリツ</t>
    </rPh>
    <rPh sb="2" eb="4">
      <t>ギョウセイ</t>
    </rPh>
    <rPh sb="4" eb="6">
      <t>ホウジン</t>
    </rPh>
    <phoneticPr fontId="6"/>
  </si>
  <si>
    <t>株式会社</t>
    <rPh sb="0" eb="4">
      <t>カブシキガイシャ</t>
    </rPh>
    <phoneticPr fontId="6"/>
  </si>
  <si>
    <t>合資・合同・有限会社</t>
    <rPh sb="0" eb="2">
      <t>ゴウシ</t>
    </rPh>
    <rPh sb="3" eb="5">
      <t>ゴウドウ</t>
    </rPh>
    <rPh sb="6" eb="10">
      <t>ユウゲンガイシャ</t>
    </rPh>
    <phoneticPr fontId="6"/>
  </si>
  <si>
    <t>特定非営利法人</t>
    <rPh sb="0" eb="2">
      <t>トクテイ</t>
    </rPh>
    <rPh sb="2" eb="7">
      <t>ヒエイリホウジン</t>
    </rPh>
    <phoneticPr fontId="6"/>
  </si>
  <si>
    <t>公益法人</t>
    <rPh sb="0" eb="4">
      <t>コウエキホウジン</t>
    </rPh>
    <phoneticPr fontId="6"/>
  </si>
  <si>
    <t>一般社団・財団法人</t>
    <rPh sb="0" eb="4">
      <t>イッパンシャダン</t>
    </rPh>
    <rPh sb="5" eb="9">
      <t>ザイダンホウジン</t>
    </rPh>
    <phoneticPr fontId="6"/>
  </si>
  <si>
    <t>個人</t>
    <rPh sb="0" eb="2">
      <t>コジン</t>
    </rPh>
    <phoneticPr fontId="6"/>
  </si>
  <si>
    <t>法人格のない団体</t>
    <rPh sb="0" eb="3">
      <t>ホウジンカク</t>
    </rPh>
    <rPh sb="6" eb="8">
      <t>ダンタイ</t>
    </rPh>
    <phoneticPr fontId="6"/>
  </si>
  <si>
    <t>消費税等の仕入控除
税額の取扱い</t>
    <rPh sb="0" eb="3">
      <t>ショウヒゼイ</t>
    </rPh>
    <rPh sb="3" eb="4">
      <t>ナド</t>
    </rPh>
    <rPh sb="5" eb="7">
      <t>シイ</t>
    </rPh>
    <rPh sb="7" eb="9">
      <t>コウジョ</t>
    </rPh>
    <rPh sb="10" eb="12">
      <t>ゼイガク</t>
    </rPh>
    <rPh sb="13" eb="15">
      <t>トリアツカ</t>
    </rPh>
    <phoneticPr fontId="6"/>
  </si>
  <si>
    <t>消費税仕入控除税額</t>
    <rPh sb="0" eb="3">
      <t>ショウヒゼイ</t>
    </rPh>
    <rPh sb="3" eb="5">
      <t>シイ</t>
    </rPh>
    <rPh sb="5" eb="7">
      <t>コウジョ</t>
    </rPh>
    <rPh sb="7" eb="9">
      <t>ゼイガク</t>
    </rPh>
    <phoneticPr fontId="6"/>
  </si>
  <si>
    <t>課税事業者</t>
    <rPh sb="0" eb="2">
      <t>カゼイ</t>
    </rPh>
    <rPh sb="2" eb="5">
      <t>ジギョウシャ</t>
    </rPh>
    <phoneticPr fontId="6"/>
  </si>
  <si>
    <t>非課税事業者</t>
    <rPh sb="0" eb="3">
      <t>ヒカゼイ</t>
    </rPh>
    <rPh sb="3" eb="6">
      <t>ジギョウシャ</t>
    </rPh>
    <phoneticPr fontId="6"/>
  </si>
  <si>
    <t>国立</t>
    <rPh sb="0" eb="2">
      <t>コクリツ</t>
    </rPh>
    <phoneticPr fontId="6"/>
  </si>
  <si>
    <t>公立（都道府県）</t>
    <rPh sb="0" eb="2">
      <t>コウリツ</t>
    </rPh>
    <rPh sb="3" eb="7">
      <t>トドウフケン</t>
    </rPh>
    <phoneticPr fontId="6"/>
  </si>
  <si>
    <t>公立（市区町村）</t>
    <rPh sb="0" eb="2">
      <t>コウリツ</t>
    </rPh>
    <rPh sb="3" eb="7">
      <t>シクチョウソン</t>
    </rPh>
    <phoneticPr fontId="6"/>
  </si>
  <si>
    <t>私立</t>
    <rPh sb="0" eb="2">
      <t>シリツ</t>
    </rPh>
    <phoneticPr fontId="6"/>
  </si>
  <si>
    <t>施設区分</t>
    <rPh sb="0" eb="2">
      <t>シセツ</t>
    </rPh>
    <rPh sb="2" eb="4">
      <t>クブン</t>
    </rPh>
    <phoneticPr fontId="6"/>
  </si>
  <si>
    <t>開館・公演実績</t>
    <rPh sb="0" eb="2">
      <t>カイカン</t>
    </rPh>
    <rPh sb="3" eb="5">
      <t>コウエン</t>
    </rPh>
    <rPh sb="5" eb="7">
      <t>ジッセキ</t>
    </rPh>
    <phoneticPr fontId="6"/>
  </si>
  <si>
    <t>■年間開館日数（2020年又は2021年の多い方の日数）</t>
    <rPh sb="1" eb="3">
      <t>ネンカン</t>
    </rPh>
    <rPh sb="3" eb="5">
      <t>カイカン</t>
    </rPh>
    <rPh sb="5" eb="7">
      <t>ニッスウ</t>
    </rPh>
    <rPh sb="12" eb="13">
      <t>ネン</t>
    </rPh>
    <rPh sb="13" eb="14">
      <t>マタ</t>
    </rPh>
    <rPh sb="19" eb="20">
      <t>ネン</t>
    </rPh>
    <rPh sb="21" eb="22">
      <t>オオ</t>
    </rPh>
    <rPh sb="23" eb="24">
      <t>ホウ</t>
    </rPh>
    <rPh sb="25" eb="27">
      <t>ニッスウ</t>
    </rPh>
    <phoneticPr fontId="6"/>
  </si>
  <si>
    <t>■　開館の有無（令和4年4月1日時点）</t>
    <rPh sb="2" eb="4">
      <t>カイカン</t>
    </rPh>
    <rPh sb="5" eb="7">
      <t>ウム</t>
    </rPh>
    <rPh sb="8" eb="10">
      <t>レイワ</t>
    </rPh>
    <rPh sb="11" eb="12">
      <t>ネン</t>
    </rPh>
    <rPh sb="13" eb="14">
      <t>ガツ</t>
    </rPh>
    <rPh sb="15" eb="16">
      <t>ニチ</t>
    </rPh>
    <rPh sb="16" eb="18">
      <t>ジテン</t>
    </rPh>
    <phoneticPr fontId="6"/>
  </si>
  <si>
    <t>空調設備等の改修・増設事業（本体機器の更新・増設）</t>
    <phoneticPr fontId="6"/>
  </si>
  <si>
    <t>様式1</t>
    <rPh sb="0" eb="2">
      <t>ヨウシキ</t>
    </rPh>
    <phoneticPr fontId="6"/>
  </si>
  <si>
    <t>様式3</t>
    <rPh sb="0" eb="2">
      <t>ヨウシキ</t>
    </rPh>
    <phoneticPr fontId="6"/>
  </si>
  <si>
    <t>様式2</t>
    <rPh sb="0" eb="2">
      <t>ヨウシキ</t>
    </rPh>
    <phoneticPr fontId="6"/>
  </si>
  <si>
    <t>感染対策事業</t>
    <rPh sb="0" eb="2">
      <t>カンセン</t>
    </rPh>
    <rPh sb="2" eb="4">
      <t>タイサク</t>
    </rPh>
    <rPh sb="4" eb="6">
      <t>ジギョウ</t>
    </rPh>
    <phoneticPr fontId="6"/>
  </si>
  <si>
    <t>事業始期</t>
    <rPh sb="0" eb="2">
      <t>ジギョウ</t>
    </rPh>
    <rPh sb="2" eb="4">
      <t>シキ</t>
    </rPh>
    <phoneticPr fontId="6"/>
  </si>
  <si>
    <t>事業終期</t>
    <rPh sb="0" eb="2">
      <t>ジギョウ</t>
    </rPh>
    <rPh sb="2" eb="4">
      <t>シュウキ</t>
    </rPh>
    <phoneticPr fontId="6"/>
  </si>
  <si>
    <t>環境整備事業</t>
    <rPh sb="0" eb="2">
      <t>カンキョウ</t>
    </rPh>
    <rPh sb="2" eb="6">
      <t>セイビジギョウ</t>
    </rPh>
    <phoneticPr fontId="6"/>
  </si>
  <si>
    <t>空調改修（交換・保守）</t>
    <rPh sb="0" eb="4">
      <t>クウチョウカイシュウ</t>
    </rPh>
    <rPh sb="5" eb="7">
      <t>コウカン</t>
    </rPh>
    <rPh sb="8" eb="10">
      <t>ホシュ</t>
    </rPh>
    <phoneticPr fontId="6"/>
  </si>
  <si>
    <t>空調改修（更新・増設）</t>
    <rPh sb="0" eb="4">
      <t>クウチョウカイシュウ</t>
    </rPh>
    <rPh sb="5" eb="7">
      <t>コウシン</t>
    </rPh>
    <rPh sb="8" eb="10">
      <t>ゾウセツ</t>
    </rPh>
    <phoneticPr fontId="6"/>
  </si>
  <si>
    <t>配信等支援</t>
    <rPh sb="0" eb="2">
      <t>ハイシン</t>
    </rPh>
    <rPh sb="2" eb="3">
      <t>トウ</t>
    </rPh>
    <rPh sb="3" eb="5">
      <t>シエン</t>
    </rPh>
    <phoneticPr fontId="6"/>
  </si>
  <si>
    <t>配信環境整備</t>
    <rPh sb="0" eb="2">
      <t>ハイシン</t>
    </rPh>
    <rPh sb="2" eb="4">
      <t>カンキョウ</t>
    </rPh>
    <rPh sb="4" eb="6">
      <t>セイビ</t>
    </rPh>
    <phoneticPr fontId="6"/>
  </si>
  <si>
    <t>■施設の主体</t>
    <rPh sb="1" eb="3">
      <t>シセツ</t>
    </rPh>
    <rPh sb="4" eb="6">
      <t>シュタイ</t>
    </rPh>
    <phoneticPr fontId="6"/>
  </si>
  <si>
    <t>様式5</t>
    <rPh sb="0" eb="2">
      <t>ヨウシキ</t>
    </rPh>
    <phoneticPr fontId="6"/>
  </si>
  <si>
    <t>法人番号</t>
    <rPh sb="0" eb="2">
      <t>ホウジン</t>
    </rPh>
    <rPh sb="2" eb="4">
      <t>バンゴウ</t>
    </rPh>
    <phoneticPr fontId="6"/>
  </si>
  <si>
    <t>仕入税額控除</t>
    <rPh sb="0" eb="2">
      <t>シイ</t>
    </rPh>
    <rPh sb="2" eb="4">
      <t>ゼイガク</t>
    </rPh>
    <rPh sb="4" eb="6">
      <t>コウジョ</t>
    </rPh>
    <phoneticPr fontId="6"/>
  </si>
  <si>
    <t>施設の所在地</t>
    <rPh sb="0" eb="2">
      <t>シセツ</t>
    </rPh>
    <rPh sb="3" eb="6">
      <t>ショザイチ</t>
    </rPh>
    <phoneticPr fontId="6"/>
  </si>
  <si>
    <t>　　企画展等の継続実施実績あり（2020年又は2021年に1回以上）</t>
    <rPh sb="2" eb="5">
      <t>キカクテン</t>
    </rPh>
    <rPh sb="5" eb="6">
      <t>トウ</t>
    </rPh>
    <rPh sb="7" eb="9">
      <t>ケイゾク</t>
    </rPh>
    <rPh sb="9" eb="11">
      <t>ジッシ</t>
    </rPh>
    <rPh sb="11" eb="13">
      <t>ジッセキ</t>
    </rPh>
    <rPh sb="20" eb="21">
      <t>ネン</t>
    </rPh>
    <rPh sb="21" eb="22">
      <t>マタ</t>
    </rPh>
    <rPh sb="27" eb="28">
      <t>ネン</t>
    </rPh>
    <rPh sb="30" eb="31">
      <t>カイ</t>
    </rPh>
    <rPh sb="31" eb="33">
      <t>イジョウ</t>
    </rPh>
    <phoneticPr fontId="6"/>
  </si>
  <si>
    <r>
      <t>※各換気エリアに換気設備が</t>
    </r>
    <r>
      <rPr>
        <b/>
        <u/>
        <sz val="10"/>
        <color rgb="FFFF0000"/>
        <rFont val="ＭＳ ゴシック"/>
        <family val="3"/>
        <charset val="128"/>
      </rPr>
      <t>複数</t>
    </r>
    <r>
      <rPr>
        <b/>
        <sz val="10"/>
        <color rgb="FFFF0000"/>
        <rFont val="ＭＳ ゴシック"/>
        <family val="3"/>
        <charset val="128"/>
      </rPr>
      <t>設置されている場合、必ず記入してください。</t>
    </r>
    <rPh sb="1" eb="2">
      <t>カク</t>
    </rPh>
    <rPh sb="2" eb="4">
      <t>カンキ</t>
    </rPh>
    <rPh sb="8" eb="10">
      <t>カンキ</t>
    </rPh>
    <rPh sb="10" eb="12">
      <t>セツビ</t>
    </rPh>
    <rPh sb="13" eb="15">
      <t>フクスウ</t>
    </rPh>
    <rPh sb="15" eb="17">
      <t>セッチ</t>
    </rPh>
    <rPh sb="22" eb="24">
      <t>バアイ</t>
    </rPh>
    <rPh sb="25" eb="26">
      <t>カナラ</t>
    </rPh>
    <rPh sb="27" eb="29">
      <t>キニュウ</t>
    </rPh>
    <phoneticPr fontId="6"/>
  </si>
  <si>
    <t>（様式第１）</t>
    <rPh sb="1" eb="3">
      <t>ヨウシキ</t>
    </rPh>
    <rPh sb="3" eb="4">
      <t>ダイ</t>
    </rPh>
    <phoneticPr fontId="6"/>
  </si>
  <si>
    <t>申　請　者</t>
    <rPh sb="0" eb="1">
      <t>サル</t>
    </rPh>
    <rPh sb="2" eb="3">
      <t>ショウ</t>
    </rPh>
    <rPh sb="4" eb="5">
      <t>モノ</t>
    </rPh>
    <phoneticPr fontId="6"/>
  </si>
  <si>
    <t>所　在　地</t>
    <rPh sb="0" eb="1">
      <t>ショ</t>
    </rPh>
    <rPh sb="2" eb="3">
      <t>ザイ</t>
    </rPh>
    <rPh sb="4" eb="5">
      <t>チ</t>
    </rPh>
    <phoneticPr fontId="6"/>
  </si>
  <si>
    <t>　令和3年度文化芸術振興費補助金（文化施設の活動継続・発展等支援事業）について、補助金の交付を受けたいので、補助金等に係る予算の執行の適正化に関する法律第5条の規定により、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シセツ</t>
    </rPh>
    <rPh sb="22" eb="24">
      <t>カツドウ</t>
    </rPh>
    <rPh sb="24" eb="26">
      <t>ケイゾク</t>
    </rPh>
    <rPh sb="27" eb="29">
      <t>ハッテン</t>
    </rPh>
    <rPh sb="29" eb="30">
      <t>トウ</t>
    </rPh>
    <rPh sb="30" eb="32">
      <t>シエン</t>
    </rPh>
    <rPh sb="32" eb="34">
      <t>ジギョウ</t>
    </rPh>
    <rPh sb="40" eb="43">
      <t>ホジョキン</t>
    </rPh>
    <rPh sb="44" eb="46">
      <t>コウフ</t>
    </rPh>
    <rPh sb="47" eb="48">
      <t>ウ</t>
    </rPh>
    <rPh sb="54" eb="57">
      <t>ホジョキン</t>
    </rPh>
    <rPh sb="57" eb="58">
      <t>トウ</t>
    </rPh>
    <rPh sb="59" eb="60">
      <t>カカ</t>
    </rPh>
    <rPh sb="61" eb="63">
      <t>ヨサン</t>
    </rPh>
    <rPh sb="64" eb="66">
      <t>シッコウ</t>
    </rPh>
    <rPh sb="67" eb="70">
      <t>テキセイカ</t>
    </rPh>
    <rPh sb="71" eb="72">
      <t>カン</t>
    </rPh>
    <rPh sb="74" eb="76">
      <t>ホウリツ</t>
    </rPh>
    <rPh sb="76" eb="77">
      <t>ダイ</t>
    </rPh>
    <rPh sb="78" eb="79">
      <t>ジョウ</t>
    </rPh>
    <rPh sb="80" eb="82">
      <t>キテイ</t>
    </rPh>
    <rPh sb="86" eb="90">
      <t>カンケイショルイ</t>
    </rPh>
    <rPh sb="91" eb="92">
      <t>ソ</t>
    </rPh>
    <rPh sb="94" eb="96">
      <t>カキ</t>
    </rPh>
    <rPh sb="100" eb="102">
      <t>シンセイ</t>
    </rPh>
    <phoneticPr fontId="6"/>
  </si>
  <si>
    <t>補助対象経費の配分</t>
    <rPh sb="0" eb="4">
      <t>ホジョタイショウ</t>
    </rPh>
    <rPh sb="4" eb="6">
      <t>ケイヒ</t>
    </rPh>
    <rPh sb="7" eb="9">
      <t>ハイブン</t>
    </rPh>
    <phoneticPr fontId="6"/>
  </si>
  <si>
    <t>交付を受けようとする
補助金の額</t>
    <rPh sb="0" eb="2">
      <t>コウフ</t>
    </rPh>
    <rPh sb="3" eb="4">
      <t>ウ</t>
    </rPh>
    <rPh sb="11" eb="14">
      <t>ホジョキン</t>
    </rPh>
    <rPh sb="15" eb="16">
      <t>ガク</t>
    </rPh>
    <phoneticPr fontId="6"/>
  </si>
  <si>
    <t>（記載上の注意）</t>
    <rPh sb="1" eb="4">
      <t>キサイジョウ</t>
    </rPh>
    <rPh sb="5" eb="7">
      <t>チュウイ</t>
    </rPh>
    <phoneticPr fontId="6"/>
  </si>
  <si>
    <t>〇別紙として、事業内容に応じて必要な書類を添付すること。</t>
    <rPh sb="1" eb="3">
      <t>ベッシ</t>
    </rPh>
    <rPh sb="7" eb="11">
      <t>ジギョウナイヨウ</t>
    </rPh>
    <rPh sb="12" eb="13">
      <t>オウ</t>
    </rPh>
    <rPh sb="15" eb="17">
      <t>ヒツヨウ</t>
    </rPh>
    <rPh sb="18" eb="20">
      <t>ショルイ</t>
    </rPh>
    <rPh sb="21" eb="23">
      <t>テンプ</t>
    </rPh>
    <phoneticPr fontId="6"/>
  </si>
  <si>
    <t>〇用紙は日本産業規格Ａ4とする。</t>
    <rPh sb="1" eb="3">
      <t>ヨウシ</t>
    </rPh>
    <rPh sb="4" eb="6">
      <t>ニホン</t>
    </rPh>
    <rPh sb="6" eb="10">
      <t>サンギョウキカク</t>
    </rPh>
    <phoneticPr fontId="6"/>
  </si>
  <si>
    <t>〇消費税法上の課税事業者である場合は、文化芸術振興費補助金（文化施設の活動継続・
　発展等支援事業）交付要綱第4条第2項に基づき申請すること。</t>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シンセイ</t>
    </rPh>
    <phoneticPr fontId="6"/>
  </si>
  <si>
    <t>（様式第６）</t>
    <rPh sb="1" eb="3">
      <t>ヨウシキ</t>
    </rPh>
    <rPh sb="3" eb="4">
      <t>ダイ</t>
    </rPh>
    <phoneticPr fontId="6"/>
  </si>
  <si>
    <t>補助事業者</t>
    <rPh sb="0" eb="5">
      <t>ホジョジギョウシャ</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</si>
  <si>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号により補助金の交付を受けた下記の事業の実績について、補助金等に係る予算の執行の適正化に関する法律第14条の規定により、下記のとおり報告します。</t>
    </r>
    <rPh sb="1" eb="3">
      <t>レイワ</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5" eb="76">
      <t>ジョウ</t>
    </rPh>
    <rPh sb="77" eb="79">
      <t>キテイ</t>
    </rPh>
    <rPh sb="83" eb="85">
      <t>カキ</t>
    </rPh>
    <rPh sb="89" eb="91">
      <t>ホウコク</t>
    </rPh>
    <phoneticPr fontId="6"/>
  </si>
  <si>
    <t>補助事業の実施期間</t>
    <rPh sb="0" eb="4">
      <t>ホジョジギョウ</t>
    </rPh>
    <rPh sb="5" eb="7">
      <t>ジッシ</t>
    </rPh>
    <rPh sb="7" eb="9">
      <t>キカン</t>
    </rPh>
    <phoneticPr fontId="6"/>
  </si>
  <si>
    <t>補助金の交付決定額と
その精算額</t>
    <rPh sb="0" eb="3">
      <t>ホジョキン</t>
    </rPh>
    <rPh sb="4" eb="8">
      <t>コウフケッテイ</t>
    </rPh>
    <rPh sb="8" eb="9">
      <t>ガク</t>
    </rPh>
    <rPh sb="13" eb="16">
      <t>セイサンガク</t>
    </rPh>
    <phoneticPr fontId="6"/>
  </si>
  <si>
    <t>交付決定額</t>
    <rPh sb="0" eb="4">
      <t>コウフケッテイ</t>
    </rPh>
    <rPh sb="4" eb="5">
      <t>ガク</t>
    </rPh>
    <phoneticPr fontId="6"/>
  </si>
  <si>
    <t>精　算　額</t>
    <rPh sb="0" eb="1">
      <t>セイ</t>
    </rPh>
    <rPh sb="2" eb="3">
      <t>サン</t>
    </rPh>
    <rPh sb="4" eb="5">
      <t>ガク</t>
    </rPh>
    <phoneticPr fontId="6"/>
  </si>
  <si>
    <t>不　用　額</t>
    <rPh sb="0" eb="1">
      <t>フ</t>
    </rPh>
    <rPh sb="2" eb="3">
      <t>ヨウ</t>
    </rPh>
    <rPh sb="4" eb="5">
      <t>ガク</t>
    </rPh>
    <phoneticPr fontId="6"/>
  </si>
  <si>
    <t>（添付書類）</t>
    <rPh sb="1" eb="3">
      <t>テンプ</t>
    </rPh>
    <rPh sb="3" eb="5">
      <t>ショルイ</t>
    </rPh>
    <phoneticPr fontId="6"/>
  </si>
  <si>
    <t>(2) 補助事業の実施内容</t>
    <rPh sb="4" eb="8">
      <t>ホジョジギョウ</t>
    </rPh>
    <rPh sb="9" eb="11">
      <t>ジッシ</t>
    </rPh>
    <rPh sb="11" eb="13">
      <t>ナイヨウ</t>
    </rPh>
    <phoneticPr fontId="6"/>
  </si>
  <si>
    <t>(3) 補助事業の経過及び成果を証する書類並びに写真等の資料</t>
    <rPh sb="4" eb="8">
      <t>ホジョジギョウ</t>
    </rPh>
    <rPh sb="9" eb="11">
      <t>ケイカ</t>
    </rPh>
    <rPh sb="11" eb="12">
      <t>オヨ</t>
    </rPh>
    <rPh sb="13" eb="15">
      <t>セイカ</t>
    </rPh>
    <rPh sb="16" eb="17">
      <t>ショウ</t>
    </rPh>
    <rPh sb="19" eb="21">
      <t>ショルイ</t>
    </rPh>
    <rPh sb="21" eb="22">
      <t>ナラ</t>
    </rPh>
    <rPh sb="24" eb="26">
      <t>シャシン</t>
    </rPh>
    <rPh sb="26" eb="27">
      <t>トウ</t>
    </rPh>
    <rPh sb="28" eb="30">
      <t>シリョウ</t>
    </rPh>
    <phoneticPr fontId="6"/>
  </si>
  <si>
    <t>(4) その他</t>
    <rPh sb="6" eb="7">
      <t>タ</t>
    </rPh>
    <phoneticPr fontId="6"/>
  </si>
  <si>
    <t>(1) 補助事業経費収支精算書（交付申請書添付書類「補助事業に係る収支予算書」の
　　様式に準じる）</t>
    <rPh sb="4" eb="8">
      <t>ホジョジギョウ</t>
    </rPh>
    <rPh sb="8" eb="10">
      <t>ケイヒ</t>
    </rPh>
    <rPh sb="10" eb="12">
      <t>シュウシ</t>
    </rPh>
    <rPh sb="12" eb="15">
      <t>セイサンショ</t>
    </rPh>
    <rPh sb="16" eb="21">
      <t>コウフシンセイショ</t>
    </rPh>
    <rPh sb="21" eb="23">
      <t>テンプ</t>
    </rPh>
    <rPh sb="23" eb="25">
      <t>ショルイ</t>
    </rPh>
    <rPh sb="26" eb="30">
      <t>ホジョジギョウ</t>
    </rPh>
    <rPh sb="31" eb="32">
      <t>カカ</t>
    </rPh>
    <rPh sb="33" eb="35">
      <t>シュウシ</t>
    </rPh>
    <rPh sb="35" eb="38">
      <t>ヨサンショ</t>
    </rPh>
    <rPh sb="43" eb="45">
      <t>ヨウシキ</t>
    </rPh>
    <rPh sb="46" eb="47">
      <t>ジュン</t>
    </rPh>
    <phoneticPr fontId="6"/>
  </si>
  <si>
    <t>事業の成果（結果）</t>
    <rPh sb="0" eb="2">
      <t>ジギョウ</t>
    </rPh>
    <rPh sb="3" eb="5">
      <t>セイカ</t>
    </rPh>
    <rPh sb="6" eb="8">
      <t>ケッカ</t>
    </rPh>
    <phoneticPr fontId="6"/>
  </si>
  <si>
    <t>＜補助事業経費収支精算書＞</t>
    <phoneticPr fontId="6"/>
  </si>
  <si>
    <t>本事業による国庫補助額（C）</t>
    <rPh sb="0" eb="3">
      <t>ホンジギョウ</t>
    </rPh>
    <rPh sb="6" eb="8">
      <t>コッコ</t>
    </rPh>
    <rPh sb="8" eb="10">
      <t>ホジョ</t>
    </rPh>
    <rPh sb="10" eb="11">
      <t>ガク</t>
    </rPh>
    <phoneticPr fontId="6"/>
  </si>
  <si>
    <t>総事業費
（支出総額）</t>
    <rPh sb="0" eb="4">
      <t>ソウジギョウヒ</t>
    </rPh>
    <rPh sb="6" eb="8">
      <t>シシュツ</t>
    </rPh>
    <rPh sb="8" eb="10">
      <t>ソウガク</t>
    </rPh>
    <phoneticPr fontId="6"/>
  </si>
  <si>
    <t>補助対象経費計</t>
    <rPh sb="0" eb="6">
      <t>ホジョタイショウケイヒ</t>
    </rPh>
    <rPh sb="6" eb="7">
      <t>ケイ</t>
    </rPh>
    <phoneticPr fontId="6"/>
  </si>
  <si>
    <t>国庫補助額</t>
    <rPh sb="0" eb="2">
      <t>コッコ</t>
    </rPh>
    <rPh sb="2" eb="4">
      <t>ホジョ</t>
    </rPh>
    <rPh sb="4" eb="5">
      <t>ガク</t>
    </rPh>
    <phoneticPr fontId="6"/>
  </si>
  <si>
    <t>(4)②配信等環境整備支援
（上限額2,000万円）</t>
    <rPh sb="4" eb="7">
      <t>ハイシントウ</t>
    </rPh>
    <rPh sb="7" eb="11">
      <t>カンキョウセイビ</t>
    </rPh>
    <rPh sb="11" eb="13">
      <t>シエン</t>
    </rPh>
    <rPh sb="15" eb="18">
      <t>ジョウゲンガク</t>
    </rPh>
    <rPh sb="23" eb="24">
      <t>マン</t>
    </rPh>
    <rPh sb="24" eb="25">
      <t>エン</t>
    </rPh>
    <phoneticPr fontId="6"/>
  </si>
  <si>
    <t>＜支出内訳明細書＞</t>
    <rPh sb="1" eb="3">
      <t>シシュツ</t>
    </rPh>
    <rPh sb="3" eb="5">
      <t>ウチワケ</t>
    </rPh>
    <rPh sb="5" eb="7">
      <t>メイサイ</t>
    </rPh>
    <rPh sb="7" eb="8">
      <t>ショ</t>
    </rPh>
    <phoneticPr fontId="6"/>
  </si>
  <si>
    <t>国庫補助額</t>
    <rPh sb="0" eb="2">
      <t>コッコ</t>
    </rPh>
    <rPh sb="2" eb="5">
      <t>ホジョガク</t>
    </rPh>
    <phoneticPr fontId="6"/>
  </si>
  <si>
    <t>▼支出の部　→詳細は＜支出内訳明細＞（様式6-3-1、様式6-3-2）に記載</t>
    <rPh sb="1" eb="3">
      <t>シシュツ</t>
    </rPh>
    <rPh sb="4" eb="5">
      <t>ブ</t>
    </rPh>
    <rPh sb="7" eb="9">
      <t>ショウサイ</t>
    </rPh>
    <rPh sb="11" eb="13">
      <t>シシュツ</t>
    </rPh>
    <rPh sb="13" eb="15">
      <t>ウチワケ</t>
    </rPh>
    <rPh sb="15" eb="17">
      <t>メイサイ</t>
    </rPh>
    <rPh sb="19" eb="21">
      <t>ヨウシキ</t>
    </rPh>
    <rPh sb="27" eb="29">
      <t>ヨウシキ</t>
    </rPh>
    <rPh sb="36" eb="38">
      <t>キサイ</t>
    </rPh>
    <phoneticPr fontId="6"/>
  </si>
  <si>
    <t>（様式第３）</t>
    <rPh sb="1" eb="3">
      <t>ヨウシキ</t>
    </rPh>
    <rPh sb="3" eb="4">
      <t>ダイ</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</si>
  <si>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号で国庫補助金の交付の決定を受けた下記の事業について、別紙のとおり事業の内容を変更したいので、承認くださるよう関係資料を添えて申請します。</t>
    </r>
    <rPh sb="1" eb="3">
      <t>レイワ</t>
    </rPh>
    <rPh sb="25" eb="27">
      <t>コッコ</t>
    </rPh>
    <rPh sb="27" eb="30">
      <t>ホジョキン</t>
    </rPh>
    <rPh sb="31" eb="33">
      <t>コウフ</t>
    </rPh>
    <rPh sb="34" eb="36">
      <t>ケッテイ</t>
    </rPh>
    <rPh sb="37" eb="38">
      <t>ウ</t>
    </rPh>
    <rPh sb="40" eb="42">
      <t>カキ</t>
    </rPh>
    <rPh sb="43" eb="45">
      <t>ジギョウ</t>
    </rPh>
    <rPh sb="50" eb="52">
      <t>ベッシ</t>
    </rPh>
    <rPh sb="56" eb="58">
      <t>ジギョウ</t>
    </rPh>
    <rPh sb="59" eb="61">
      <t>ナイヨウ</t>
    </rPh>
    <rPh sb="62" eb="64">
      <t>ヘンコウ</t>
    </rPh>
    <rPh sb="70" eb="72">
      <t>ショウニン</t>
    </rPh>
    <rPh sb="78" eb="80">
      <t>カンケイ</t>
    </rPh>
    <rPh sb="80" eb="82">
      <t>シリョウ</t>
    </rPh>
    <rPh sb="83" eb="84">
      <t>ソ</t>
    </rPh>
    <rPh sb="86" eb="88">
      <t>シンセイ</t>
    </rPh>
    <phoneticPr fontId="6"/>
  </si>
  <si>
    <t>変更の理由</t>
    <rPh sb="0" eb="2">
      <t>ヘンコウ</t>
    </rPh>
    <rPh sb="3" eb="5">
      <t>リユウ</t>
    </rPh>
    <phoneticPr fontId="6"/>
  </si>
  <si>
    <t>変更の内容</t>
    <rPh sb="0" eb="2">
      <t>ヘンコウ</t>
    </rPh>
    <rPh sb="3" eb="5">
      <t>ナイヨウ</t>
    </rPh>
    <phoneticPr fontId="6"/>
  </si>
  <si>
    <t>〇別紙として、事業計画書（該当部分について変更前及び変更後を2段書きするなど判別
　しやすくすること）を添付すること。</t>
    <rPh sb="1" eb="3">
      <t>ベッシ</t>
    </rPh>
    <rPh sb="7" eb="12">
      <t>ジギョウケイカクショ</t>
    </rPh>
    <rPh sb="13" eb="15">
      <t>ガイトウ</t>
    </rPh>
    <rPh sb="15" eb="17">
      <t>ブブン</t>
    </rPh>
    <rPh sb="21" eb="24">
      <t>ヘンコウマエ</t>
    </rPh>
    <rPh sb="24" eb="25">
      <t>オヨ</t>
    </rPh>
    <rPh sb="26" eb="29">
      <t>ヘンコウゴ</t>
    </rPh>
    <rPh sb="31" eb="32">
      <t>ダン</t>
    </rPh>
    <rPh sb="32" eb="33">
      <t>カ</t>
    </rPh>
    <rPh sb="38" eb="40">
      <t>ハンベツ</t>
    </rPh>
    <rPh sb="52" eb="54">
      <t>テンプ</t>
    </rPh>
    <phoneticPr fontId="6"/>
  </si>
  <si>
    <t>変更前</t>
    <rPh sb="0" eb="2">
      <t>ヘンコウ</t>
    </rPh>
    <rPh sb="2" eb="3">
      <t>マエ</t>
    </rPh>
    <phoneticPr fontId="6"/>
  </si>
  <si>
    <t>変更後</t>
    <rPh sb="0" eb="2">
      <t>ヘンコウ</t>
    </rPh>
    <rPh sb="2" eb="3">
      <t>ゴ</t>
    </rPh>
    <phoneticPr fontId="6"/>
  </si>
  <si>
    <t>変更後</t>
    <rPh sb="0" eb="3">
      <t>ヘンコウゴ</t>
    </rPh>
    <phoneticPr fontId="6"/>
  </si>
  <si>
    <t>　　（３）空調設備等改修・増設事業
         （本体機器の更新・増設）</t>
    <rPh sb="5" eb="7">
      <t>クウチョウ</t>
    </rPh>
    <rPh sb="7" eb="9">
      <t>セツビ</t>
    </rPh>
    <rPh sb="9" eb="10">
      <t>ナド</t>
    </rPh>
    <rPh sb="10" eb="12">
      <t>カイシュウ</t>
    </rPh>
    <rPh sb="13" eb="15">
      <t>ゾウセツ</t>
    </rPh>
    <rPh sb="15" eb="17">
      <t>ジギョウ</t>
    </rPh>
    <phoneticPr fontId="6"/>
  </si>
  <si>
    <t>交付申請書</t>
    <rPh sb="0" eb="5">
      <t>コウフシンセイショ</t>
    </rPh>
    <phoneticPr fontId="6"/>
  </si>
  <si>
    <t>文書番号</t>
    <rPh sb="0" eb="2">
      <t>ブンショ</t>
    </rPh>
    <rPh sb="2" eb="4">
      <t>バンゴウ</t>
    </rPh>
    <phoneticPr fontId="6"/>
  </si>
  <si>
    <t>申請日</t>
    <rPh sb="0" eb="3">
      <t>シンセイビ</t>
    </rPh>
    <phoneticPr fontId="6"/>
  </si>
  <si>
    <t>申請者</t>
    <rPh sb="0" eb="1">
      <t>サル</t>
    </rPh>
    <rPh sb="1" eb="2">
      <t>ショウ</t>
    </rPh>
    <rPh sb="2" eb="3">
      <t>モノ</t>
    </rPh>
    <phoneticPr fontId="6"/>
  </si>
  <si>
    <t>所在地</t>
    <rPh sb="0" eb="1">
      <t>ショ</t>
    </rPh>
    <rPh sb="1" eb="2">
      <t>ザイ</t>
    </rPh>
    <rPh sb="2" eb="3">
      <t>チ</t>
    </rPh>
    <phoneticPr fontId="6"/>
  </si>
  <si>
    <t>主たる事業費</t>
    <rPh sb="0" eb="1">
      <t>シュ</t>
    </rPh>
    <rPh sb="3" eb="6">
      <t>ジギョウヒ</t>
    </rPh>
    <phoneticPr fontId="6"/>
  </si>
  <si>
    <t>着手日</t>
    <rPh sb="0" eb="3">
      <t>チャクシュビ</t>
    </rPh>
    <phoneticPr fontId="6"/>
  </si>
  <si>
    <t>完了日</t>
    <rPh sb="0" eb="3">
      <t>カンリョウビ</t>
    </rPh>
    <phoneticPr fontId="6"/>
  </si>
  <si>
    <t>交付を受けようとする補助金の額</t>
    <rPh sb="0" eb="2">
      <t>コウフ</t>
    </rPh>
    <rPh sb="3" eb="4">
      <t>ウ</t>
    </rPh>
    <rPh sb="10" eb="13">
      <t>ホジョキン</t>
    </rPh>
    <rPh sb="14" eb="15">
      <t>ガク</t>
    </rPh>
    <phoneticPr fontId="6"/>
  </si>
  <si>
    <t>計画変更承認申請書</t>
    <rPh sb="0" eb="2">
      <t>ケイカク</t>
    </rPh>
    <rPh sb="2" eb="4">
      <t>ヘンコウ</t>
    </rPh>
    <rPh sb="4" eb="6">
      <t>ショウニン</t>
    </rPh>
    <rPh sb="6" eb="9">
      <t>シンセイショ</t>
    </rPh>
    <phoneticPr fontId="6"/>
  </si>
  <si>
    <t>変更の理由</t>
    <rPh sb="0" eb="2">
      <t>ヘンコウ</t>
    </rPh>
    <rPh sb="3" eb="5">
      <t>リユウ</t>
    </rPh>
    <phoneticPr fontId="6"/>
  </si>
  <si>
    <t>変更の内容</t>
    <rPh sb="0" eb="2">
      <t>ヘンコウ</t>
    </rPh>
    <rPh sb="3" eb="5">
      <t>ナイヨウ</t>
    </rPh>
    <phoneticPr fontId="6"/>
  </si>
  <si>
    <t>増減額</t>
    <rPh sb="0" eb="3">
      <t>ゾウゲンガク</t>
    </rPh>
    <phoneticPr fontId="6"/>
  </si>
  <si>
    <t>増減額</t>
    <rPh sb="0" eb="2">
      <t>ゾウゲン</t>
    </rPh>
    <rPh sb="2" eb="3">
      <t>ガク</t>
    </rPh>
    <phoneticPr fontId="6"/>
  </si>
  <si>
    <t>様式2（変更用）</t>
    <rPh sb="0" eb="2">
      <t>ヨウシキ</t>
    </rPh>
    <rPh sb="4" eb="7">
      <t>ヘンコウヨウ</t>
    </rPh>
    <phoneticPr fontId="6"/>
  </si>
  <si>
    <t>様式3（変更用）</t>
    <rPh sb="0" eb="2">
      <t>ヨウシキ</t>
    </rPh>
    <rPh sb="4" eb="7">
      <t>ヘンコウヨウ</t>
    </rPh>
    <phoneticPr fontId="6"/>
  </si>
  <si>
    <t>増減額
（交付要望額）</t>
    <rPh sb="0" eb="3">
      <t>ゾウゲンガク</t>
    </rPh>
    <rPh sb="5" eb="7">
      <t>コウフ</t>
    </rPh>
    <rPh sb="7" eb="10">
      <t>ヨウボウガク</t>
    </rPh>
    <phoneticPr fontId="6"/>
  </si>
  <si>
    <t>補助限度額のチェック</t>
    <rPh sb="0" eb="5">
      <t>ホジョゲンドガク</t>
    </rPh>
    <phoneticPr fontId="6"/>
  </si>
  <si>
    <t>収支のチェック</t>
    <rPh sb="0" eb="2">
      <t>シュウシ</t>
    </rPh>
    <phoneticPr fontId="6"/>
  </si>
  <si>
    <t>収支一致のチェック欄</t>
    <rPh sb="0" eb="2">
      <t>シュウシ</t>
    </rPh>
    <rPh sb="2" eb="4">
      <t>イッチ</t>
    </rPh>
    <rPh sb="9" eb="10">
      <t>ラン</t>
    </rPh>
    <phoneticPr fontId="6"/>
  </si>
  <si>
    <t>補助限度額のチェック欄</t>
    <rPh sb="0" eb="5">
      <t>ホジョゲンドガク</t>
    </rPh>
    <rPh sb="10" eb="11">
      <t>ラン</t>
    </rPh>
    <phoneticPr fontId="6"/>
  </si>
  <si>
    <t>事業実施前</t>
    <rPh sb="0" eb="2">
      <t>ジギョウ</t>
    </rPh>
    <rPh sb="2" eb="4">
      <t>ジッシ</t>
    </rPh>
    <rPh sb="4" eb="5">
      <t>マエ</t>
    </rPh>
    <phoneticPr fontId="23"/>
  </si>
  <si>
    <t>交付決定からの変更の有無</t>
    <rPh sb="0" eb="4">
      <t>コウフケッテイ</t>
    </rPh>
    <rPh sb="7" eb="9">
      <t>ヘンコウ</t>
    </rPh>
    <rPh sb="10" eb="12">
      <t>ウム</t>
    </rPh>
    <phoneticPr fontId="6"/>
  </si>
  <si>
    <t>変更により増（減）額
すべき国庫補助金の額</t>
    <rPh sb="0" eb="2">
      <t>ヘンコウ</t>
    </rPh>
    <rPh sb="5" eb="6">
      <t>ゾウ</t>
    </rPh>
    <rPh sb="7" eb="8">
      <t>ゲン</t>
    </rPh>
    <rPh sb="9" eb="10">
      <t>ガク</t>
    </rPh>
    <rPh sb="14" eb="16">
      <t>コッコ</t>
    </rPh>
    <rPh sb="16" eb="19">
      <t>ホジョキン</t>
    </rPh>
    <rPh sb="20" eb="21">
      <t>ガク</t>
    </rPh>
    <phoneticPr fontId="6"/>
  </si>
  <si>
    <t>添付書類</t>
    <rPh sb="0" eb="2">
      <t>テンプ</t>
    </rPh>
    <rPh sb="2" eb="4">
      <t>ショルイ</t>
    </rPh>
    <phoneticPr fontId="6"/>
  </si>
  <si>
    <t>　　している（職種のわかる職員名簿を添付すること）</t>
    <rPh sb="7" eb="9">
      <t>ショクシュ</t>
    </rPh>
    <phoneticPr fontId="6"/>
  </si>
  <si>
    <t>　　閉館中（再開時期　　　年　　月）</t>
    <rPh sb="2" eb="4">
      <t>ヘイカン</t>
    </rPh>
    <rPh sb="4" eb="5">
      <t>ナカ</t>
    </rPh>
    <rPh sb="6" eb="8">
      <t>サイカイ</t>
    </rPh>
    <rPh sb="8" eb="10">
      <t>ジキ</t>
    </rPh>
    <rPh sb="13" eb="14">
      <t>ネン</t>
    </rPh>
    <rPh sb="16" eb="17">
      <t>ツキ</t>
    </rPh>
    <phoneticPr fontId="6"/>
  </si>
  <si>
    <r>
      <t xml:space="preserve">　　（３）空調設備等改修・増設事業
         </t>
    </r>
    <r>
      <rPr>
        <sz val="10"/>
        <rFont val="ＭＳ ゴシック"/>
        <family val="3"/>
        <charset val="128"/>
      </rPr>
      <t xml:space="preserve"> （空調部品交換・保守点検、トイレ等抗菌改修）</t>
    </r>
    <rPh sb="5" eb="7">
      <t>クウチョウ</t>
    </rPh>
    <rPh sb="7" eb="9">
      <t>セツビ</t>
    </rPh>
    <rPh sb="9" eb="10">
      <t>ナド</t>
    </rPh>
    <rPh sb="10" eb="12">
      <t>カイシュウ</t>
    </rPh>
    <rPh sb="13" eb="15">
      <t>ゾウセツ</t>
    </rPh>
    <rPh sb="15" eb="17">
      <t>ジギョウ</t>
    </rPh>
    <phoneticPr fontId="6"/>
  </si>
  <si>
    <t>補助金の交付要望額は、補助対象経費の１／２以内の額か。</t>
    <rPh sb="0" eb="3">
      <t>ホジョキン</t>
    </rPh>
    <rPh sb="4" eb="6">
      <t>コウフ</t>
    </rPh>
    <rPh sb="6" eb="8">
      <t>ヨウボウ</t>
    </rPh>
    <rPh sb="8" eb="9">
      <t>ガク</t>
    </rPh>
    <rPh sb="11" eb="13">
      <t>ホジョ</t>
    </rPh>
    <rPh sb="13" eb="15">
      <t>タイショウ</t>
    </rPh>
    <rPh sb="15" eb="17">
      <t>ケイヒ</t>
    </rPh>
    <rPh sb="21" eb="23">
      <t>イナイ</t>
    </rPh>
    <rPh sb="24" eb="25">
      <t>ガク</t>
    </rPh>
    <phoneticPr fontId="6"/>
  </si>
  <si>
    <t>（※各事業で補助ができる額の上限を超える部分は、補助対象外となり自己負担とする）　</t>
    <phoneticPr fontId="6"/>
  </si>
  <si>
    <t>　　補助対象経費の１／２以内となっている。</t>
    <rPh sb="2" eb="4">
      <t>ホジョ</t>
    </rPh>
    <rPh sb="4" eb="6">
      <t>タイショウ</t>
    </rPh>
    <rPh sb="6" eb="8">
      <t>ケイヒ</t>
    </rPh>
    <rPh sb="12" eb="14">
      <t>イナイ</t>
    </rPh>
    <phoneticPr fontId="6"/>
  </si>
  <si>
    <t>　　（補助対象外となる額は自己負担としている）　</t>
    <phoneticPr fontId="6"/>
  </si>
  <si>
    <t>■参考とする感染対策のガイドラインの有無</t>
    <rPh sb="1" eb="3">
      <t>サンコウ</t>
    </rPh>
    <rPh sb="6" eb="8">
      <t>カンセン</t>
    </rPh>
    <rPh sb="8" eb="10">
      <t>タイサク</t>
    </rPh>
    <rPh sb="18" eb="20">
      <t>ウム</t>
    </rPh>
    <phoneticPr fontId="6"/>
  </si>
  <si>
    <r>
      <t>■</t>
    </r>
    <r>
      <rPr>
        <sz val="10.5"/>
        <rFont val="ＭＳ ゴシック"/>
        <family val="3"/>
        <charset val="128"/>
      </rPr>
      <t>メニュー(２)、(４)②での運用期間は６ヶ月以内としているか。</t>
    </r>
    <rPh sb="15" eb="17">
      <t>ウンヨウ</t>
    </rPh>
    <rPh sb="17" eb="19">
      <t>キカン</t>
    </rPh>
    <rPh sb="22" eb="23">
      <t>ゲツ</t>
    </rPh>
    <rPh sb="23" eb="25">
      <t>イナイ</t>
    </rPh>
    <phoneticPr fontId="6"/>
  </si>
  <si>
    <t>※　この「チェックリスト」は必ず確認の上、提出願います。「チェックリスト」によって補助要件に該当しないことが確認された場合は、申請することをご遠慮願います。また、申請書に虚偽記載が確認された場合は、補助金の交付を取り消したり、補助金の返還を求めることもありますので、ご注意願います。</t>
    <rPh sb="14" eb="15">
      <t>カナラ</t>
    </rPh>
    <rPh sb="16" eb="18">
      <t>カクニン</t>
    </rPh>
    <rPh sb="19" eb="20">
      <t>ウエ</t>
    </rPh>
    <rPh sb="21" eb="23">
      <t>テイシュツ</t>
    </rPh>
    <rPh sb="23" eb="24">
      <t>ネガ</t>
    </rPh>
    <rPh sb="41" eb="43">
      <t>ホジョ</t>
    </rPh>
    <rPh sb="43" eb="45">
      <t>ヨウケン</t>
    </rPh>
    <rPh sb="46" eb="48">
      <t>ガイトウ</t>
    </rPh>
    <rPh sb="54" eb="56">
      <t>カクニン</t>
    </rPh>
    <rPh sb="59" eb="61">
      <t>バアイ</t>
    </rPh>
    <rPh sb="63" eb="65">
      <t>シンセイ</t>
    </rPh>
    <rPh sb="71" eb="73">
      <t>エンリョ</t>
    </rPh>
    <rPh sb="73" eb="74">
      <t>ネガ</t>
    </rPh>
    <rPh sb="81" eb="84">
      <t>シンセイショ</t>
    </rPh>
    <rPh sb="85" eb="87">
      <t>キョギ</t>
    </rPh>
    <rPh sb="87" eb="89">
      <t>キサイ</t>
    </rPh>
    <rPh sb="90" eb="92">
      <t>カクニン</t>
    </rPh>
    <rPh sb="95" eb="97">
      <t>バアイ</t>
    </rPh>
    <rPh sb="99" eb="102">
      <t>ホジョキン</t>
    </rPh>
    <rPh sb="103" eb="105">
      <t>コウフ</t>
    </rPh>
    <rPh sb="106" eb="107">
      <t>ト</t>
    </rPh>
    <rPh sb="108" eb="109">
      <t>ケ</t>
    </rPh>
    <rPh sb="113" eb="116">
      <t>ホジョキン</t>
    </rPh>
    <rPh sb="117" eb="119">
      <t>ヘンカン</t>
    </rPh>
    <rPh sb="120" eb="121">
      <t>モト</t>
    </rPh>
    <rPh sb="134" eb="136">
      <t>チュウイ</t>
    </rPh>
    <rPh sb="136" eb="137">
      <t>ネガ</t>
    </rPh>
    <phoneticPr fontId="6"/>
  </si>
  <si>
    <t>空調設備等の改修・増設事業（空調部品交換・保守点検、トイレ等抗菌改修）</t>
    <phoneticPr fontId="6"/>
  </si>
  <si>
    <t>金額（円）
（予定を含む）</t>
    <rPh sb="0" eb="2">
      <t>キンガク</t>
    </rPh>
    <rPh sb="3" eb="4">
      <t>エン</t>
    </rPh>
    <rPh sb="7" eb="9">
      <t>ヨテイ</t>
    </rPh>
    <rPh sb="10" eb="11">
      <t>フク</t>
    </rPh>
    <phoneticPr fontId="6"/>
  </si>
  <si>
    <t>（単位：円）</t>
    <rPh sb="1" eb="3">
      <t>タンイ</t>
    </rPh>
    <rPh sb="4" eb="5">
      <t>エン</t>
    </rPh>
    <phoneticPr fontId="6"/>
  </si>
  <si>
    <t>（事業区分）空調設備等の改修・増設事業（空調部品交換・保守点検、トイレ等抗菌改修）</t>
    <rPh sb="1" eb="3">
      <t>ジギョウ</t>
    </rPh>
    <rPh sb="3" eb="5">
      <t>クブン</t>
    </rPh>
    <phoneticPr fontId="6"/>
  </si>
  <si>
    <t>記載は不要</t>
    <rPh sb="0" eb="2">
      <t>キサイ</t>
    </rPh>
    <rPh sb="3" eb="5">
      <t>フヨウ</t>
    </rPh>
    <phoneticPr fontId="6"/>
  </si>
  <si>
    <t>（単位：円）</t>
    <rPh sb="1" eb="3">
      <t>タンイ</t>
    </rPh>
    <rPh sb="4" eb="5">
      <t>エン</t>
    </rPh>
    <phoneticPr fontId="6"/>
  </si>
  <si>
    <t>〇消費税法上の課税事業者である場合は、文化芸術振興費補助金（文化施設の活動継続・
　発展等支援事業）交付要綱第4条第2項に基づき記載すること。</t>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キサイ</t>
    </rPh>
    <phoneticPr fontId="6"/>
  </si>
  <si>
    <t>＜事業報告書＞</t>
    <rPh sb="1" eb="3">
      <t>ジギョウ</t>
    </rPh>
    <rPh sb="3" eb="6">
      <t>ホウコクショ</t>
    </rPh>
    <phoneticPr fontId="6"/>
  </si>
  <si>
    <t>金額（円）</t>
    <rPh sb="0" eb="2">
      <t>キンガク</t>
    </rPh>
    <rPh sb="3" eb="4">
      <t>エン</t>
    </rPh>
    <phoneticPr fontId="6"/>
  </si>
  <si>
    <t>※換気量が複数の換気設備の合計値である場合は、様式6-3-3＜換気量確認シート２＞を作成してください。</t>
    <phoneticPr fontId="6"/>
  </si>
  <si>
    <t>■施設の種別（貸館業務のみの場合は、本補助金の申請はできません）</t>
    <rPh sb="1" eb="3">
      <t>シセツ</t>
    </rPh>
    <rPh sb="4" eb="6">
      <t>シュベツ</t>
    </rPh>
    <rPh sb="14" eb="16">
      <t>バアイ</t>
    </rPh>
    <phoneticPr fontId="6"/>
  </si>
  <si>
    <t>　　提出年月日</t>
    <rPh sb="2" eb="7">
      <t>テイシュツネンガッピ</t>
    </rPh>
    <phoneticPr fontId="6"/>
  </si>
  <si>
    <t>　　　文書番号</t>
    <rPh sb="3" eb="7">
      <t>ブンショバンゴウ</t>
    </rPh>
    <phoneticPr fontId="6"/>
  </si>
  <si>
    <t>　　　提出年月日</t>
    <rPh sb="3" eb="8">
      <t>テイシュツネンガッピ</t>
    </rPh>
    <phoneticPr fontId="6"/>
  </si>
  <si>
    <t>　　　　文書番号</t>
    <rPh sb="4" eb="8">
      <t>ブンショバンゴウ</t>
    </rPh>
    <phoneticPr fontId="6"/>
  </si>
  <si>
    <t>（※令和4年2月1日～令和5年3月31日）</t>
    <rPh sb="2" eb="4">
      <t>レイワ</t>
    </rPh>
    <rPh sb="5" eb="6">
      <t>ネン</t>
    </rPh>
    <rPh sb="7" eb="8">
      <t>ガツ</t>
    </rPh>
    <rPh sb="9" eb="10">
      <t>ニチ</t>
    </rPh>
    <rPh sb="11" eb="13">
      <t>レイワ</t>
    </rPh>
    <phoneticPr fontId="6"/>
  </si>
  <si>
    <t>（※空調設備等の改修・増設事業（本体機器の更新・増設）のみ、令和4年4月1日～令和5年3月31日）</t>
    <rPh sb="2" eb="4">
      <t>クウチョウ</t>
    </rPh>
    <rPh sb="4" eb="6">
      <t>セツビ</t>
    </rPh>
    <rPh sb="6" eb="7">
      <t>トウ</t>
    </rPh>
    <rPh sb="8" eb="10">
      <t>カイシュウ</t>
    </rPh>
    <rPh sb="11" eb="13">
      <t>ゾウセツ</t>
    </rPh>
    <rPh sb="13" eb="15">
      <t>ジギョウ</t>
    </rPh>
    <rPh sb="16" eb="20">
      <t>ホンタイキキ</t>
    </rPh>
    <rPh sb="21" eb="23">
      <t>コウシン</t>
    </rPh>
    <rPh sb="24" eb="26">
      <t>ゾウセツ</t>
    </rPh>
    <rPh sb="30" eb="32">
      <t>レイワ</t>
    </rPh>
    <rPh sb="33" eb="34">
      <t>ネン</t>
    </rPh>
    <rPh sb="35" eb="36">
      <t>ガツ</t>
    </rPh>
    <rPh sb="37" eb="38">
      <t>ニチ</t>
    </rPh>
    <rPh sb="39" eb="41">
      <t>レイワ</t>
    </rPh>
    <phoneticPr fontId="6"/>
  </si>
  <si>
    <t>文化施設の活動継続・発展等支援事業　交付要望書（第3次募集）</t>
    <rPh sb="0" eb="4">
      <t>ブンカシセツ</t>
    </rPh>
    <rPh sb="5" eb="7">
      <t>カツドウ</t>
    </rPh>
    <rPh sb="7" eb="9">
      <t>ケイゾク</t>
    </rPh>
    <rPh sb="10" eb="13">
      <t>ハッテントウ</t>
    </rPh>
    <rPh sb="13" eb="15">
      <t>シエン</t>
    </rPh>
    <rPh sb="15" eb="17">
      <t>ジギョウ</t>
    </rPh>
    <rPh sb="18" eb="20">
      <t>コウフ</t>
    </rPh>
    <rPh sb="20" eb="23">
      <t>ヨウボウショ</t>
    </rPh>
    <phoneticPr fontId="6"/>
  </si>
  <si>
    <t>令和3年度文化芸術振興費補助金（文化施設の活動継続・発展等支援事業）　
交付申請書（第3次募集）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コウフ</t>
    </rPh>
    <rPh sb="38" eb="41">
      <t>シンセイショ</t>
    </rPh>
    <phoneticPr fontId="6"/>
  </si>
  <si>
    <t>令和3年度文化芸術振興費補助金（文化施設の活動継続・発展等支援事業）　
計画変更承認申請書（第3次募集）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ケイカク</t>
    </rPh>
    <rPh sb="38" eb="40">
      <t>ヘンコウ</t>
    </rPh>
    <rPh sb="40" eb="42">
      <t>ショウニン</t>
    </rPh>
    <rPh sb="42" eb="45">
      <t>シンセイショ</t>
    </rPh>
    <phoneticPr fontId="6"/>
  </si>
  <si>
    <t>令和3年度文化芸術振興費補助金（文化施設の活動継続・発展等支援事業）　
実績報告書（第3次募集）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ジッセキ</t>
    </rPh>
    <rPh sb="38" eb="40">
      <t>ホウコク</t>
    </rPh>
    <rPh sb="40" eb="41">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</si>
</sst>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0&quot;円&quot;"/>
    <numFmt numFmtId="177" formatCode="#,##0;&quot;△ &quot;#,##0"/>
    <numFmt numFmtId="178" formatCode="[$]ggge&quot;年&quot;m&quot;月&quot;d&quot;日&quot;;@" x16r2:formatCode16="[$-ja-JP-x-gannen]ggge&quot;年&quot;m&quot;月&quot;d&quot;日&quot;;@"/>
    <numFmt numFmtId="179" formatCode="#,##0&quot;円&quot;"/>
    <numFmt numFmtId="180" formatCode="[$-411]ggge&quot;年&quot;m&quot;月&quot;d&quot;日&quot;;@"/>
    <numFmt numFmtId="181" formatCode="#,##0_ "/>
    <numFmt numFmtId="182" formatCode="[$-411]ge\.m\.d;@"/>
    <numFmt numFmtId="183" formatCode="0_ "/>
    <numFmt numFmtId="184" formatCode="#,##0&quot;日&quot;"/>
    <numFmt numFmtId="185" formatCode="#,##0&quot;名&quot;"/>
    <numFmt numFmtId="186" formatCode="#,##0&quot;件&quot;"/>
    <numFmt numFmtId="187" formatCode="[$-411]ggge&quot;年&quot;m&quot;月&quot;"/>
    <numFmt numFmtId="188" formatCode="#,##0.0_ "/>
    <numFmt numFmtId="189" formatCode="#,##0&quot;円&quot;;&quot;△ &quot;#,##0&quot;円&quot;"/>
  </numFmts>
  <fonts count="4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9"/>
      <color theme="1"/>
      <name val="游ゴシック"/>
      <family val="2"/>
      <scheme val="minor"/>
    </font>
    <font>
      <u/>
      <sz val="9"/>
      <color theme="1"/>
      <name val="ＭＳ ゴシック"/>
      <family val="3"/>
      <charset val="128"/>
    </font>
    <font>
      <sz val="10"/>
      <color theme="1"/>
      <name val="ＭＳ ゴシック"/>
      <family val="3"/>
      <charset val="128"/>
    </font>
    <font>
      <sz val="10"/>
      <color theme="1"/>
      <name val="游ゴシック"/>
      <family val="2"/>
      <scheme val="minor"/>
    </font>
    <font>
      <b/>
      <sz val="9"/>
      <color indexed="81"/>
      <name val="ＭＳ Ｐゴシック"/>
      <family val="3"/>
      <charset val="128"/>
    </font>
    <font>
      <sz val="11"/>
      <color theme="1"/>
      <name val="游ゴシック"/>
      <family val="2"/>
      <scheme val="minor"/>
    </font>
    <font>
      <b/>
      <sz val="11"/>
      <color rgb="FFFA7D00"/>
      <name val="游ゴシック"/>
      <family val="2"/>
      <charset val="128"/>
      <scheme val="minor"/>
    </font>
    <font>
      <b/>
      <sz val="9"/>
      <color indexed="81"/>
      <name val="MS P ゴシック"/>
      <family val="3"/>
      <charset val="128"/>
    </font>
    <font>
      <b/>
      <sz val="11"/>
      <color theme="1"/>
      <name val="ＭＳ ゴシック"/>
      <family val="3"/>
      <charset val="128"/>
    </font>
    <font>
      <sz val="11"/>
      <color rgb="FF000000"/>
      <name val="ＭＳ Ｐゴシック"/>
      <family val="3"/>
      <charset val="128"/>
    </font>
    <font>
      <sz val="10"/>
      <name val="游ゴシック"/>
      <family val="2"/>
      <charset val="128"/>
      <scheme val="minor"/>
    </font>
    <font>
      <sz val="10"/>
      <color theme="1"/>
      <name val="游ゴシック"/>
      <family val="2"/>
      <charset val="128"/>
      <scheme val="minor"/>
    </font>
    <font>
      <b/>
      <sz val="10"/>
      <color rgb="FFFF0000"/>
      <name val="ＭＳ ゴシック"/>
      <family val="3"/>
      <charset val="128"/>
    </font>
    <font>
      <b/>
      <u/>
      <sz val="10"/>
      <color rgb="FFFF0000"/>
      <name val="ＭＳ ゴシック"/>
      <family val="3"/>
      <charset val="128"/>
    </font>
    <font>
      <sz val="6"/>
      <name val="游ゴシック"/>
      <family val="2"/>
      <charset val="128"/>
      <scheme val="minor"/>
    </font>
    <font>
      <sz val="18"/>
      <color theme="3"/>
      <name val="游ゴシック Light"/>
      <family val="2"/>
      <charset val="128"/>
      <scheme val="major"/>
    </font>
    <font>
      <sz val="6"/>
      <color theme="1"/>
      <name val="ＭＳ ゴシック"/>
      <family val="3"/>
      <charset val="128"/>
    </font>
    <font>
      <sz val="11"/>
      <color theme="1"/>
      <name val="游ゴシック"/>
      <family val="3"/>
      <charset val="128"/>
      <scheme val="minor"/>
    </font>
    <font>
      <sz val="11"/>
      <name val="ＭＳ ゴシック"/>
      <family val="3"/>
      <charset val="128"/>
    </font>
    <font>
      <sz val="12"/>
      <name val="ＭＳ ゴシック"/>
      <family val="3"/>
      <charset val="128"/>
    </font>
    <font>
      <sz val="11"/>
      <name val="ＭＳ Ｐ明朝"/>
      <family val="1"/>
      <charset val="128"/>
    </font>
    <font>
      <sz val="12"/>
      <color theme="1"/>
      <name val="ＭＳ ゴシック"/>
      <family val="3"/>
      <charset val="128"/>
    </font>
    <font>
      <sz val="12"/>
      <color rgb="FFFF0000"/>
      <name val="ＭＳ ゴシック"/>
      <family val="3"/>
      <charset val="128"/>
    </font>
    <font>
      <sz val="10"/>
      <name val="ＭＳ ゴシック"/>
      <family val="3"/>
      <charset val="128"/>
    </font>
    <font>
      <sz val="8"/>
      <color theme="1"/>
      <name val="ＭＳ ゴシック"/>
      <family val="3"/>
      <charset val="128"/>
    </font>
    <font>
      <u/>
      <sz val="10"/>
      <color theme="1"/>
      <name val="ＭＳ ゴシック"/>
      <family val="3"/>
      <charset val="128"/>
    </font>
    <font>
      <b/>
      <sz val="10"/>
      <color theme="1"/>
      <name val="ＭＳ ゴシック"/>
      <family val="3"/>
      <charset val="128"/>
    </font>
    <font>
      <b/>
      <sz val="11"/>
      <color theme="1"/>
      <name val="游ゴシック"/>
      <family val="2"/>
      <scheme val="minor"/>
    </font>
    <font>
      <b/>
      <sz val="9"/>
      <color theme="1"/>
      <name val="ＭＳ ゴシック"/>
      <family val="3"/>
      <charset val="128"/>
    </font>
    <font>
      <b/>
      <sz val="9"/>
      <color rgb="FFFF0000"/>
      <name val="ＭＳ ゴシック"/>
      <family val="3"/>
      <charset val="128"/>
    </font>
    <font>
      <sz val="10.5"/>
      <name val="ＭＳ ゴシック"/>
      <family val="3"/>
      <charset val="128"/>
    </font>
    <font>
      <b/>
      <sz val="9"/>
      <color indexed="10"/>
      <name val="MS P ゴシック"/>
      <family val="3"/>
      <charset val="128"/>
    </font>
    <font>
      <sz val="10"/>
      <color rgb="FFFF0000"/>
      <name val="ＭＳ ゴシック"/>
      <family val="3"/>
      <charset val="128"/>
    </font>
    <font>
      <sz val="9"/>
      <color indexed="81"/>
      <name val="MS P 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rgb="FFFFFF00"/>
        <bgColor indexed="64"/>
      </patternFill>
    </fill>
  </fills>
  <borders count="9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bottom style="double">
        <color auto="1"/>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style="thin">
        <color indexed="64"/>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thin">
        <color auto="1"/>
      </right>
      <top style="double">
        <color auto="1"/>
      </top>
      <bottom style="medium">
        <color indexed="64"/>
      </bottom>
      <diagonal/>
    </border>
    <border>
      <left/>
      <right style="medium">
        <color indexed="64"/>
      </right>
      <top style="double">
        <color auto="1"/>
      </top>
      <bottom style="medium">
        <color indexed="64"/>
      </bottom>
      <diagonal/>
    </border>
    <border>
      <left style="medium">
        <color auto="1"/>
      </left>
      <right/>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ck">
        <color auto="1"/>
      </right>
      <top/>
      <bottom/>
      <diagonal/>
    </border>
    <border>
      <left style="thick">
        <color auto="1"/>
      </left>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4">
    <xf numFmtId="0" fontId="0" fillId="0" borderId="0"/>
    <xf numFmtId="0" fontId="5" fillId="0" borderId="0">
      <alignment vertical="center"/>
    </xf>
    <xf numFmtId="0" fontId="5" fillId="0" borderId="0">
      <alignment vertical="center"/>
    </xf>
    <xf numFmtId="38" fontId="14" fillId="0" borderId="0" applyFont="0" applyFill="0" applyBorder="0" applyAlignment="0" applyProtection="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cellStyleXfs>
  <cellXfs count="555">
    <xf numFmtId="0" fontId="0" fillId="0" borderId="0" xfId="0"/>
    <xf numFmtId="0" fontId="7" fillId="0" borderId="0" xfId="1" applyFont="1">
      <alignment vertical="center"/>
    </xf>
    <xf numFmtId="0" fontId="8" fillId="0" borderId="0" xfId="1" applyFont="1">
      <alignment vertical="center"/>
    </xf>
    <xf numFmtId="177" fontId="8" fillId="0" borderId="14" xfId="1" applyNumberFormat="1" applyFont="1" applyBorder="1" applyAlignment="1">
      <alignment vertical="center" shrinkToFit="1"/>
    </xf>
    <xf numFmtId="0" fontId="8" fillId="0" borderId="13" xfId="1" applyFont="1" applyBorder="1" applyAlignment="1">
      <alignment vertical="center" shrinkToFit="1"/>
    </xf>
    <xf numFmtId="0" fontId="8" fillId="0" borderId="2" xfId="1" applyFont="1" applyBorder="1" applyAlignment="1">
      <alignment vertical="center" shrinkToFit="1"/>
    </xf>
    <xf numFmtId="0" fontId="7" fillId="0" borderId="1" xfId="1" applyFont="1" applyBorder="1">
      <alignment vertical="center"/>
    </xf>
    <xf numFmtId="0" fontId="8" fillId="0" borderId="6" xfId="1" applyFont="1" applyBorder="1" applyAlignment="1" applyProtection="1">
      <alignment vertical="center" shrinkToFit="1"/>
      <protection locked="0"/>
    </xf>
    <xf numFmtId="176" fontId="8" fillId="2" borderId="11" xfId="1" applyNumberFormat="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177" fontId="8" fillId="2" borderId="14" xfId="1" applyNumberFormat="1" applyFont="1" applyFill="1" applyBorder="1" applyAlignment="1" applyProtection="1">
      <alignment vertical="center" shrinkToFit="1"/>
      <protection locked="0"/>
    </xf>
    <xf numFmtId="177" fontId="8" fillId="0" borderId="1" xfId="1" applyNumberFormat="1" applyFont="1" applyBorder="1">
      <alignment vertical="center"/>
    </xf>
    <xf numFmtId="0" fontId="10" fillId="0" borderId="0" xfId="1" applyFont="1">
      <alignment vertical="center"/>
    </xf>
    <xf numFmtId="0" fontId="8" fillId="0" borderId="13" xfId="1" applyFont="1" applyBorder="1">
      <alignment vertical="center"/>
    </xf>
    <xf numFmtId="0" fontId="8" fillId="0" borderId="15" xfId="1" applyFont="1" applyBorder="1">
      <alignment vertical="center"/>
    </xf>
    <xf numFmtId="0" fontId="8" fillId="0" borderId="14" xfId="1" applyFont="1" applyBorder="1">
      <alignment vertical="center"/>
    </xf>
    <xf numFmtId="0" fontId="8" fillId="0" borderId="16" xfId="1" applyFont="1" applyBorder="1" applyAlignment="1">
      <alignmen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177" fontId="8" fillId="0" borderId="16" xfId="1" applyNumberFormat="1" applyFont="1" applyBorder="1">
      <alignment vertical="center"/>
    </xf>
    <xf numFmtId="177" fontId="8" fillId="0" borderId="17" xfId="1" applyNumberFormat="1" applyFont="1" applyBorder="1">
      <alignment vertical="center"/>
    </xf>
    <xf numFmtId="177" fontId="8" fillId="0" borderId="18" xfId="1" applyNumberFormat="1" applyFont="1" applyBorder="1">
      <alignment vertical="center"/>
    </xf>
    <xf numFmtId="177" fontId="8" fillId="2" borderId="1" xfId="1" applyNumberFormat="1" applyFont="1" applyFill="1" applyBorder="1" applyProtection="1">
      <alignment vertical="center"/>
      <protection locked="0"/>
    </xf>
    <xf numFmtId="177" fontId="8" fillId="2" borderId="14" xfId="1" applyNumberFormat="1" applyFont="1" applyFill="1" applyBorder="1" applyProtection="1">
      <alignment vertical="center"/>
      <protection locked="0"/>
    </xf>
    <xf numFmtId="177" fontId="8" fillId="0" borderId="14" xfId="1" applyNumberFormat="1" applyFont="1" applyBorder="1">
      <alignment vertical="center"/>
    </xf>
    <xf numFmtId="177" fontId="8" fillId="0" borderId="13" xfId="1" applyNumberFormat="1" applyFont="1" applyBorder="1">
      <alignment vertical="center"/>
    </xf>
    <xf numFmtId="177" fontId="8" fillId="0" borderId="22" xfId="1" applyNumberFormat="1" applyFont="1" applyBorder="1">
      <alignment vertical="center"/>
    </xf>
    <xf numFmtId="0" fontId="11" fillId="0" borderId="0" xfId="1" applyFont="1">
      <alignment vertical="center"/>
    </xf>
    <xf numFmtId="0" fontId="11" fillId="0" borderId="2"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wrapText="1"/>
    </xf>
    <xf numFmtId="0" fontId="11" fillId="0" borderId="3" xfId="0" applyFont="1" applyBorder="1" applyAlignment="1">
      <alignment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1" xfId="1" applyFont="1" applyBorder="1" applyAlignment="1">
      <alignment horizontal="center" vertical="center"/>
    </xf>
    <xf numFmtId="0" fontId="11" fillId="0" borderId="4" xfId="1" applyFont="1" applyBorder="1">
      <alignment vertical="center"/>
    </xf>
    <xf numFmtId="0" fontId="11" fillId="0" borderId="1" xfId="1" applyFont="1" applyBorder="1" applyAlignment="1">
      <alignment horizontal="center" vertical="center"/>
    </xf>
    <xf numFmtId="0" fontId="11" fillId="0" borderId="16"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Alignment="1">
      <alignment horizontal="right" indent="1"/>
    </xf>
    <xf numFmtId="0" fontId="11" fillId="2" borderId="0" xfId="1" applyFont="1" applyFill="1" applyAlignment="1" applyProtection="1">
      <alignment wrapText="1"/>
      <protection locked="0"/>
    </xf>
    <xf numFmtId="179" fontId="11" fillId="0" borderId="8" xfId="1" applyNumberFormat="1" applyFont="1" applyBorder="1" applyAlignment="1">
      <alignment horizontal="right" vertical="center" indent="7"/>
    </xf>
    <xf numFmtId="179" fontId="11" fillId="0" borderId="10" xfId="1" applyNumberFormat="1" applyFont="1" applyBorder="1" applyAlignment="1">
      <alignment horizontal="right" vertical="center" indent="7"/>
    </xf>
    <xf numFmtId="179" fontId="11" fillId="0" borderId="12" xfId="1" applyNumberFormat="1" applyFont="1" applyBorder="1" applyAlignment="1">
      <alignment horizontal="right" vertical="center" indent="7"/>
    </xf>
    <xf numFmtId="179" fontId="11" fillId="0" borderId="5" xfId="1" applyNumberFormat="1" applyFont="1" applyBorder="1" applyAlignment="1">
      <alignment horizontal="right" vertical="center" indent="7"/>
    </xf>
    <xf numFmtId="178" fontId="11" fillId="2" borderId="8" xfId="1" applyNumberFormat="1" applyFont="1" applyFill="1" applyBorder="1" applyAlignment="1" applyProtection="1">
      <alignment horizontal="distributed" vertical="center" indent="5"/>
      <protection locked="0"/>
    </xf>
    <xf numFmtId="178" fontId="11" fillId="2" borderId="12" xfId="1" applyNumberFormat="1" applyFont="1" applyFill="1" applyBorder="1" applyAlignment="1" applyProtection="1">
      <alignment horizontal="distributed" vertical="center" indent="5"/>
      <protection locked="0"/>
    </xf>
    <xf numFmtId="0" fontId="17" fillId="0" borderId="1" xfId="1" applyFont="1" applyBorder="1" applyAlignment="1">
      <alignment horizontal="center" vertical="center" shrinkToFit="1"/>
    </xf>
    <xf numFmtId="0" fontId="8" fillId="0" borderId="7" xfId="1" applyFont="1" applyBorder="1">
      <alignment vertical="center"/>
    </xf>
    <xf numFmtId="0" fontId="8" fillId="0" borderId="2" xfId="1" applyFont="1" applyBorder="1">
      <alignment vertical="center"/>
    </xf>
    <xf numFmtId="177" fontId="8" fillId="0" borderId="33" xfId="1" applyNumberFormat="1" applyFont="1" applyBorder="1">
      <alignment vertical="center"/>
    </xf>
    <xf numFmtId="177" fontId="8" fillId="0" borderId="34" xfId="1" applyNumberFormat="1" applyFont="1" applyBorder="1">
      <alignment vertical="center"/>
    </xf>
    <xf numFmtId="0" fontId="17" fillId="0" borderId="7" xfId="1" applyFont="1" applyBorder="1" applyAlignment="1">
      <alignment horizontal="center" vertical="center"/>
    </xf>
    <xf numFmtId="0" fontId="4" fillId="0" borderId="0" xfId="4">
      <alignment vertical="center"/>
    </xf>
    <xf numFmtId="0" fontId="19" fillId="0" borderId="0" xfId="6" applyFont="1">
      <alignment vertical="center"/>
    </xf>
    <xf numFmtId="0" fontId="20" fillId="0" borderId="0" xfId="6" applyFont="1">
      <alignment vertical="center"/>
    </xf>
    <xf numFmtId="0" fontId="20" fillId="0" borderId="0" xfId="6" applyFont="1" applyAlignment="1">
      <alignment horizontal="center" vertical="center" shrinkToFit="1"/>
    </xf>
    <xf numFmtId="181" fontId="20" fillId="0" borderId="39" xfId="6" applyNumberFormat="1" applyFont="1" applyBorder="1">
      <alignment vertical="center"/>
    </xf>
    <xf numFmtId="181" fontId="20" fillId="0" borderId="42" xfId="6" applyNumberFormat="1" applyFont="1" applyBorder="1">
      <alignment vertical="center"/>
    </xf>
    <xf numFmtId="181" fontId="20" fillId="0" borderId="33" xfId="6" applyNumberFormat="1" applyFont="1" applyBorder="1">
      <alignment vertical="center"/>
    </xf>
    <xf numFmtId="181" fontId="20" fillId="0" borderId="43" xfId="6" applyNumberFormat="1" applyFont="1" applyBorder="1">
      <alignment vertical="center"/>
    </xf>
    <xf numFmtId="181" fontId="20" fillId="0" borderId="34" xfId="6" applyNumberFormat="1" applyFont="1" applyBorder="1">
      <alignment vertical="center"/>
    </xf>
    <xf numFmtId="181" fontId="20" fillId="2" borderId="1" xfId="6" applyNumberFormat="1" applyFont="1" applyFill="1" applyBorder="1" applyProtection="1">
      <alignment vertical="center"/>
      <protection locked="0"/>
    </xf>
    <xf numFmtId="181" fontId="20" fillId="2" borderId="4" xfId="6" applyNumberFormat="1" applyFont="1" applyFill="1" applyBorder="1" applyProtection="1">
      <alignment vertical="center"/>
      <protection locked="0"/>
    </xf>
    <xf numFmtId="181" fontId="20" fillId="2" borderId="13" xfId="6" applyNumberFormat="1" applyFont="1" applyFill="1" applyBorder="1" applyProtection="1">
      <alignment vertical="center"/>
      <protection locked="0"/>
    </xf>
    <xf numFmtId="181" fontId="20" fillId="2" borderId="6" xfId="6" applyNumberFormat="1" applyFont="1" applyFill="1" applyBorder="1" applyProtection="1">
      <alignment vertical="center"/>
      <protection locked="0"/>
    </xf>
    <xf numFmtId="0" fontId="17" fillId="0" borderId="29" xfId="1" applyFont="1" applyBorder="1" applyAlignment="1">
      <alignment horizontal="center" vertical="center"/>
    </xf>
    <xf numFmtId="0" fontId="11" fillId="0" borderId="0" xfId="7" applyFont="1">
      <alignment vertical="center"/>
    </xf>
    <xf numFmtId="182" fontId="11" fillId="0" borderId="0" xfId="7" applyNumberFormat="1" applyFont="1">
      <alignment vertical="center"/>
    </xf>
    <xf numFmtId="38" fontId="11" fillId="0" borderId="0" xfId="3" applyFont="1">
      <alignment vertical="center"/>
    </xf>
    <xf numFmtId="0" fontId="11" fillId="0" borderId="0" xfId="7" applyFont="1" applyAlignment="1">
      <alignment vertical="center" wrapText="1"/>
    </xf>
    <xf numFmtId="0" fontId="9" fillId="0" borderId="19" xfId="0" applyFont="1" applyBorder="1" applyAlignment="1">
      <alignment horizontal="center" vertical="center" wrapText="1"/>
    </xf>
    <xf numFmtId="0" fontId="8" fillId="0" borderId="1" xfId="1" applyFont="1" applyBorder="1" applyAlignment="1">
      <alignment horizontal="center" vertical="center" shrinkToFit="1"/>
    </xf>
    <xf numFmtId="0" fontId="8" fillId="0" borderId="19" xfId="1" applyFont="1" applyBorder="1" applyAlignment="1">
      <alignment horizontal="center" vertical="center" wrapText="1"/>
    </xf>
    <xf numFmtId="0" fontId="8" fillId="0" borderId="1" xfId="1" applyFont="1" applyBorder="1" applyAlignment="1">
      <alignment horizontal="center" vertical="center"/>
    </xf>
    <xf numFmtId="0" fontId="20" fillId="0" borderId="1" xfId="6" applyFont="1" applyBorder="1" applyAlignment="1">
      <alignment horizontal="center" vertical="center" wrapText="1"/>
    </xf>
    <xf numFmtId="0" fontId="20" fillId="0" borderId="4" xfId="6" applyFont="1" applyBorder="1" applyAlignment="1">
      <alignment horizontal="center" vertical="center" wrapText="1"/>
    </xf>
    <xf numFmtId="0" fontId="20" fillId="0" borderId="39" xfId="6" applyFont="1" applyBorder="1" applyAlignment="1">
      <alignment horizontal="center" vertical="center" wrapText="1"/>
    </xf>
    <xf numFmtId="0" fontId="11" fillId="0" borderId="1" xfId="7" applyFont="1" applyBorder="1" applyAlignment="1">
      <alignment horizontal="center" vertical="center"/>
    </xf>
    <xf numFmtId="0" fontId="11" fillId="0" borderId="16" xfId="7" applyFont="1" applyBorder="1" applyAlignment="1">
      <alignment horizontal="center" vertical="center"/>
    </xf>
    <xf numFmtId="0" fontId="11" fillId="0" borderId="18" xfId="7" applyFont="1" applyBorder="1" applyAlignment="1">
      <alignment horizontal="center" vertical="center"/>
    </xf>
    <xf numFmtId="0" fontId="8" fillId="0" borderId="0" xfId="1" applyFont="1" applyAlignment="1">
      <alignment horizontal="center" vertical="center" shrinkToFit="1"/>
    </xf>
    <xf numFmtId="177" fontId="8" fillId="0" borderId="0" xfId="1" applyNumberFormat="1" applyFont="1">
      <alignment vertical="center"/>
    </xf>
    <xf numFmtId="0" fontId="0" fillId="2" borderId="1" xfId="0" applyFill="1" applyBorder="1" applyAlignment="1" applyProtection="1">
      <alignment vertical="center"/>
      <protection locked="0"/>
    </xf>
    <xf numFmtId="0" fontId="11" fillId="0" borderId="1" xfId="7" applyFont="1" applyBorder="1" applyAlignment="1">
      <alignment horizontal="center" vertical="center" wrapText="1"/>
    </xf>
    <xf numFmtId="0" fontId="11" fillId="0" borderId="3" xfId="0" applyFont="1" applyBorder="1" applyAlignment="1">
      <alignment horizontal="center" vertical="center"/>
    </xf>
    <xf numFmtId="0" fontId="8" fillId="0" borderId="3" xfId="1" applyFont="1" applyBorder="1" applyAlignment="1">
      <alignment horizontal="center" vertical="center"/>
    </xf>
    <xf numFmtId="0" fontId="11" fillId="0" borderId="1" xfId="0" applyFont="1" applyBorder="1" applyAlignment="1">
      <alignment horizontal="center" vertical="center"/>
    </xf>
    <xf numFmtId="0" fontId="27" fillId="4" borderId="0" xfId="10" applyFont="1" applyFill="1">
      <alignment vertical="center"/>
    </xf>
    <xf numFmtId="38" fontId="27" fillId="4" borderId="0" xfId="11" applyFont="1" applyFill="1" applyAlignment="1">
      <alignment horizontal="right" vertical="center"/>
    </xf>
    <xf numFmtId="0" fontId="28" fillId="4" borderId="0" xfId="10" applyFont="1" applyFill="1">
      <alignment vertical="center"/>
    </xf>
    <xf numFmtId="38" fontId="28" fillId="4" borderId="0" xfId="11" applyFont="1" applyFill="1" applyAlignment="1">
      <alignment horizontal="right" vertical="center"/>
    </xf>
    <xf numFmtId="38" fontId="28" fillId="4" borderId="0" xfId="11" applyFont="1" applyFill="1" applyBorder="1" applyAlignment="1">
      <alignment horizontal="right" vertical="center"/>
    </xf>
    <xf numFmtId="0" fontId="28" fillId="4" borderId="0" xfId="10" applyFont="1" applyFill="1" applyAlignment="1">
      <alignment horizontal="distributed" vertical="center"/>
    </xf>
    <xf numFmtId="0" fontId="28" fillId="4" borderId="0" xfId="10" applyFont="1" applyFill="1" applyAlignment="1">
      <alignment horizontal="center" vertical="center"/>
    </xf>
    <xf numFmtId="0" fontId="28" fillId="4" borderId="0" xfId="10" applyFont="1" applyFill="1" applyAlignment="1">
      <alignment horizontal="left" vertical="center"/>
    </xf>
    <xf numFmtId="0" fontId="29" fillId="4" borderId="0" xfId="10" applyFont="1" applyFill="1">
      <alignment vertical="center"/>
    </xf>
    <xf numFmtId="0" fontId="27" fillId="4" borderId="0" xfId="10" applyFont="1" applyFill="1" applyAlignment="1">
      <alignment horizontal="left" vertical="center"/>
    </xf>
    <xf numFmtId="0" fontId="28" fillId="4" borderId="0" xfId="10" applyFont="1" applyFill="1" applyAlignment="1" applyProtection="1">
      <alignment horizontal="left" vertical="center"/>
      <protection locked="0"/>
    </xf>
    <xf numFmtId="0" fontId="30" fillId="4" borderId="0" xfId="10" applyFont="1" applyFill="1">
      <alignment vertical="center"/>
    </xf>
    <xf numFmtId="0" fontId="31" fillId="4" borderId="0" xfId="10" applyFont="1" applyFill="1">
      <alignment vertical="center"/>
    </xf>
    <xf numFmtId="0" fontId="27" fillId="4" borderId="0" xfId="10" applyFont="1" applyFill="1" applyAlignment="1" applyProtection="1">
      <alignment horizontal="left" vertical="center"/>
      <protection locked="0"/>
    </xf>
    <xf numFmtId="38" fontId="28" fillId="4" borderId="0" xfId="11" applyFont="1" applyFill="1" applyBorder="1" applyAlignment="1" applyProtection="1">
      <alignment horizontal="left" vertical="center"/>
      <protection locked="0"/>
    </xf>
    <xf numFmtId="0" fontId="30" fillId="4" borderId="0" xfId="10" applyFont="1" applyFill="1" applyAlignment="1" applyProtection="1">
      <alignment horizontal="left" vertical="center"/>
      <protection locked="0"/>
    </xf>
    <xf numFmtId="38" fontId="30" fillId="4" borderId="0" xfId="10" applyNumberFormat="1" applyFont="1" applyFill="1" applyAlignment="1" applyProtection="1">
      <alignment horizontal="left" vertical="center"/>
      <protection locked="0"/>
    </xf>
    <xf numFmtId="38" fontId="30" fillId="4" borderId="0" xfId="11" applyFont="1" applyFill="1" applyBorder="1" applyAlignment="1" applyProtection="1">
      <alignment horizontal="left" vertical="center"/>
      <protection locked="0"/>
    </xf>
    <xf numFmtId="0" fontId="32" fillId="4" borderId="0" xfId="10" applyFont="1" applyFill="1" applyAlignment="1" applyProtection="1">
      <alignment horizontal="left" vertical="center"/>
      <protection locked="0"/>
    </xf>
    <xf numFmtId="38" fontId="28" fillId="4" borderId="0" xfId="10" applyNumberFormat="1" applyFont="1" applyFill="1" applyAlignment="1" applyProtection="1">
      <alignment horizontal="left" vertical="center"/>
      <protection locked="0"/>
    </xf>
    <xf numFmtId="0" fontId="28" fillId="4" borderId="0" xfId="12" applyFont="1" applyFill="1" applyAlignment="1" applyProtection="1">
      <alignment horizontal="left" vertical="center"/>
      <protection locked="0"/>
    </xf>
    <xf numFmtId="0" fontId="28" fillId="4" borderId="0" xfId="12" applyFont="1" applyFill="1" applyAlignment="1">
      <alignment horizontal="left" vertical="center"/>
    </xf>
    <xf numFmtId="0" fontId="27" fillId="4" borderId="0" xfId="12" applyFont="1" applyFill="1" applyAlignment="1">
      <alignment horizontal="left" vertical="center"/>
    </xf>
    <xf numFmtId="0" fontId="27" fillId="4" borderId="0" xfId="12" applyFont="1" applyFill="1" applyAlignment="1" applyProtection="1">
      <alignment horizontal="left" vertical="center"/>
      <protection locked="0"/>
    </xf>
    <xf numFmtId="38" fontId="27" fillId="4" borderId="0" xfId="11" applyFont="1" applyFill="1" applyAlignment="1">
      <alignment horizontal="left" vertical="center"/>
    </xf>
    <xf numFmtId="184" fontId="11" fillId="2" borderId="48" xfId="7" applyNumberFormat="1" applyFont="1" applyFill="1" applyBorder="1" applyProtection="1">
      <alignment vertical="center"/>
      <protection locked="0"/>
    </xf>
    <xf numFmtId="0" fontId="11" fillId="0" borderId="1" xfId="0" applyFont="1" applyBorder="1" applyAlignment="1">
      <alignment horizontal="center" vertical="center" wrapText="1"/>
    </xf>
    <xf numFmtId="187" fontId="11" fillId="2" borderId="4" xfId="0" applyNumberFormat="1" applyFont="1" applyFill="1" applyBorder="1" applyAlignment="1" applyProtection="1">
      <alignment horizontal="center" vertical="center"/>
      <protection locked="0"/>
    </xf>
    <xf numFmtId="0" fontId="11" fillId="2" borderId="47" xfId="7" applyFont="1" applyFill="1" applyBorder="1" applyAlignment="1" applyProtection="1">
      <alignment horizontal="center" vertical="center"/>
      <protection locked="0"/>
    </xf>
    <xf numFmtId="177" fontId="8" fillId="0" borderId="0" xfId="1" applyNumberFormat="1" applyFont="1" applyAlignment="1">
      <alignment vertical="center" shrinkToFit="1"/>
    </xf>
    <xf numFmtId="0" fontId="8" fillId="0" borderId="0" xfId="1" applyFont="1" applyAlignment="1">
      <alignment vertical="center" shrinkToFit="1"/>
    </xf>
    <xf numFmtId="0" fontId="21" fillId="0" borderId="0" xfId="7" applyFont="1">
      <alignment vertical="center"/>
    </xf>
    <xf numFmtId="0" fontId="7" fillId="0" borderId="1" xfId="0" applyFont="1" applyBorder="1" applyAlignment="1">
      <alignment horizontal="center" vertical="center" wrapText="1"/>
    </xf>
    <xf numFmtId="0" fontId="11" fillId="5" borderId="1" xfId="7" applyFont="1" applyFill="1" applyBorder="1" applyAlignment="1">
      <alignment vertical="center" wrapText="1"/>
    </xf>
    <xf numFmtId="0" fontId="11" fillId="6" borderId="1" xfId="7" applyFont="1" applyFill="1" applyBorder="1" applyAlignment="1">
      <alignment vertical="center" wrapText="1"/>
    </xf>
    <xf numFmtId="0" fontId="11" fillId="7" borderId="1" xfId="7" applyFont="1" applyFill="1" applyBorder="1" applyAlignment="1">
      <alignment vertical="center" wrapText="1"/>
    </xf>
    <xf numFmtId="187" fontId="11" fillId="2" borderId="5" xfId="0" applyNumberFormat="1" applyFont="1" applyFill="1" applyBorder="1" applyAlignment="1" applyProtection="1">
      <alignment horizontal="center" vertical="center"/>
      <protection locked="0"/>
    </xf>
    <xf numFmtId="0" fontId="11" fillId="6" borderId="4" xfId="7" applyFont="1" applyFill="1" applyBorder="1" applyAlignment="1">
      <alignment vertical="center" wrapText="1"/>
    </xf>
    <xf numFmtId="181" fontId="8" fillId="2" borderId="1" xfId="1" applyNumberFormat="1" applyFont="1" applyFill="1" applyBorder="1" applyProtection="1">
      <alignment vertical="center"/>
      <protection locked="0"/>
    </xf>
    <xf numFmtId="188" fontId="8" fillId="0" borderId="1" xfId="1" applyNumberFormat="1" applyFont="1" applyBorder="1">
      <alignment vertical="center"/>
    </xf>
    <xf numFmtId="0" fontId="17" fillId="0" borderId="1" xfId="1" applyFont="1" applyBorder="1" applyAlignment="1">
      <alignment horizontal="center" vertical="center" wrapText="1" shrinkToFit="1"/>
    </xf>
    <xf numFmtId="0" fontId="17" fillId="9" borderId="1" xfId="1" applyFont="1" applyFill="1" applyBorder="1" applyAlignment="1">
      <alignment horizontal="center" vertical="center"/>
    </xf>
    <xf numFmtId="0" fontId="11" fillId="0" borderId="1" xfId="1" applyFont="1" applyBorder="1" applyAlignment="1">
      <alignment horizontal="center" vertical="center" wrapText="1"/>
    </xf>
    <xf numFmtId="0" fontId="8" fillId="0" borderId="1" xfId="1" applyFont="1" applyBorder="1" applyAlignment="1">
      <alignment horizontal="center" vertical="center" wrapText="1"/>
    </xf>
    <xf numFmtId="0" fontId="11" fillId="0" borderId="0" xfId="1" applyFont="1" applyAlignment="1" applyProtection="1">
      <alignment horizontal="left" wrapText="1"/>
      <protection locked="0"/>
    </xf>
    <xf numFmtId="178" fontId="11" fillId="0" borderId="12" xfId="1" applyNumberFormat="1" applyFont="1" applyBorder="1" applyAlignment="1">
      <alignment horizontal="distributed" vertical="center" indent="5"/>
    </xf>
    <xf numFmtId="178" fontId="11" fillId="0" borderId="8" xfId="1" applyNumberFormat="1" applyFont="1" applyBorder="1" applyAlignment="1">
      <alignment horizontal="distributed" vertical="center" indent="5"/>
    </xf>
    <xf numFmtId="187" fontId="11" fillId="0" borderId="4" xfId="0" applyNumberFormat="1" applyFont="1" applyBorder="1" applyAlignment="1" applyProtection="1">
      <alignment horizontal="center" vertical="center"/>
      <protection locked="0"/>
    </xf>
    <xf numFmtId="187" fontId="11" fillId="0" borderId="5" xfId="0" applyNumberFormat="1" applyFont="1" applyBorder="1" applyAlignment="1" applyProtection="1">
      <alignment horizontal="center" vertical="center"/>
      <protection locked="0"/>
    </xf>
    <xf numFmtId="0" fontId="35" fillId="0" borderId="1" xfId="0" applyFont="1" applyBorder="1" applyAlignment="1">
      <alignment horizontal="center" vertical="center"/>
    </xf>
    <xf numFmtId="0" fontId="9" fillId="0" borderId="62" xfId="0" applyFont="1" applyBorder="1" applyAlignment="1">
      <alignment horizontal="center" vertical="center" wrapText="1"/>
    </xf>
    <xf numFmtId="177" fontId="8" fillId="0" borderId="41" xfId="1" applyNumberFormat="1" applyFont="1" applyBorder="1">
      <alignment vertical="center"/>
    </xf>
    <xf numFmtId="177" fontId="8" fillId="0" borderId="56" xfId="1" applyNumberFormat="1" applyFont="1" applyBorder="1">
      <alignment vertical="center"/>
    </xf>
    <xf numFmtId="0" fontId="8" fillId="0" borderId="69" xfId="1" applyFont="1" applyBorder="1">
      <alignment vertical="center"/>
    </xf>
    <xf numFmtId="0" fontId="8" fillId="0" borderId="70" xfId="1" applyFont="1" applyBorder="1" applyAlignment="1">
      <alignment vertical="center" wrapText="1"/>
    </xf>
    <xf numFmtId="0" fontId="8" fillId="0" borderId="71" xfId="1" applyFont="1" applyBorder="1" applyAlignment="1">
      <alignment vertical="center" wrapText="1"/>
    </xf>
    <xf numFmtId="0" fontId="8" fillId="0" borderId="72" xfId="1" applyFont="1" applyBorder="1" applyAlignment="1">
      <alignment vertical="center" wrapText="1"/>
    </xf>
    <xf numFmtId="0" fontId="8" fillId="0" borderId="42" xfId="1" applyFont="1" applyBorder="1">
      <alignment vertical="center"/>
    </xf>
    <xf numFmtId="0" fontId="8" fillId="0" borderId="39" xfId="1" applyFont="1" applyBorder="1" applyAlignment="1">
      <alignment horizontal="center" vertical="center" shrinkToFit="1"/>
    </xf>
    <xf numFmtId="177" fontId="8" fillId="0" borderId="52" xfId="1" applyNumberFormat="1" applyFont="1" applyBorder="1">
      <alignment vertical="center"/>
    </xf>
    <xf numFmtId="177" fontId="8" fillId="0" borderId="69" xfId="1" applyNumberFormat="1" applyFont="1" applyBorder="1">
      <alignment vertical="center"/>
    </xf>
    <xf numFmtId="177" fontId="8" fillId="0" borderId="73" xfId="1" applyNumberFormat="1" applyFont="1" applyBorder="1">
      <alignment vertical="center"/>
    </xf>
    <xf numFmtId="177" fontId="8" fillId="0" borderId="70" xfId="1" applyNumberFormat="1" applyFont="1" applyBorder="1">
      <alignment vertical="center"/>
    </xf>
    <xf numFmtId="177" fontId="8" fillId="0" borderId="74" xfId="1" applyNumberFormat="1" applyFont="1" applyBorder="1">
      <alignment vertical="center"/>
    </xf>
    <xf numFmtId="177" fontId="8" fillId="0" borderId="71" xfId="1" applyNumberFormat="1" applyFont="1" applyBorder="1">
      <alignment vertical="center"/>
    </xf>
    <xf numFmtId="177" fontId="8" fillId="0" borderId="75" xfId="1" applyNumberFormat="1" applyFont="1" applyBorder="1">
      <alignment vertical="center"/>
    </xf>
    <xf numFmtId="177" fontId="8" fillId="0" borderId="72" xfId="1" applyNumberFormat="1" applyFont="1" applyBorder="1">
      <alignment vertical="center"/>
    </xf>
    <xf numFmtId="177" fontId="8" fillId="0" borderId="42" xfId="1" applyNumberFormat="1" applyFont="1" applyBorder="1">
      <alignment vertical="center"/>
    </xf>
    <xf numFmtId="177" fontId="8" fillId="0" borderId="57" xfId="1" applyNumberFormat="1" applyFont="1" applyBorder="1">
      <alignment vertical="center"/>
    </xf>
    <xf numFmtId="177" fontId="8" fillId="0" borderId="58" xfId="1" applyNumberFormat="1" applyFont="1" applyBorder="1">
      <alignment vertical="center"/>
    </xf>
    <xf numFmtId="0" fontId="11" fillId="0" borderId="2" xfId="0" applyFont="1" applyBorder="1" applyAlignment="1">
      <alignment vertical="center" wrapText="1"/>
    </xf>
    <xf numFmtId="0" fontId="35" fillId="5" borderId="76" xfId="0" applyFont="1" applyFill="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wrapText="1"/>
    </xf>
    <xf numFmtId="0" fontId="11" fillId="0" borderId="78" xfId="0" applyFont="1" applyBorder="1" applyAlignment="1">
      <alignment horizontal="center" vertical="center"/>
    </xf>
    <xf numFmtId="187" fontId="11" fillId="0" borderId="38" xfId="0" applyNumberFormat="1" applyFont="1" applyBorder="1" applyAlignment="1">
      <alignment horizontal="center" vertical="center"/>
    </xf>
    <xf numFmtId="187" fontId="11" fillId="0" borderId="54" xfId="0" applyNumberFormat="1" applyFont="1" applyBorder="1" applyAlignment="1">
      <alignment horizontal="center" vertical="center"/>
    </xf>
    <xf numFmtId="187" fontId="11" fillId="0" borderId="38" xfId="0" applyNumberFormat="1" applyFont="1" applyBorder="1" applyAlignment="1" applyProtection="1">
      <alignment horizontal="center" vertical="center"/>
      <protection locked="0"/>
    </xf>
    <xf numFmtId="187" fontId="11" fillId="0" borderId="54" xfId="0" applyNumberFormat="1" applyFont="1" applyBorder="1" applyAlignment="1" applyProtection="1">
      <alignment horizontal="center" vertical="center"/>
      <protection locked="0"/>
    </xf>
    <xf numFmtId="0" fontId="8" fillId="0" borderId="85" xfId="1" applyFont="1" applyBorder="1">
      <alignment vertical="center"/>
    </xf>
    <xf numFmtId="0" fontId="8" fillId="0" borderId="86" xfId="1" applyFont="1" applyBorder="1">
      <alignment vertical="center"/>
    </xf>
    <xf numFmtId="0" fontId="4" fillId="0" borderId="85" xfId="4" applyBorder="1">
      <alignment vertical="center"/>
    </xf>
    <xf numFmtId="0" fontId="4" fillId="0" borderId="86" xfId="4" applyBorder="1">
      <alignment vertical="center"/>
    </xf>
    <xf numFmtId="177" fontId="8" fillId="0" borderId="52" xfId="1" applyNumberFormat="1" applyFont="1" applyBorder="1" applyProtection="1">
      <alignment vertical="center"/>
      <protection locked="0"/>
    </xf>
    <xf numFmtId="177" fontId="8" fillId="0" borderId="40" xfId="1" applyNumberFormat="1" applyFont="1" applyBorder="1">
      <alignment vertical="center"/>
    </xf>
    <xf numFmtId="177" fontId="8" fillId="0" borderId="40" xfId="1" applyNumberFormat="1" applyFont="1" applyBorder="1" applyProtection="1">
      <alignment vertical="center"/>
      <protection locked="0"/>
    </xf>
    <xf numFmtId="0" fontId="17" fillId="0" borderId="1" xfId="1" applyFont="1" applyBorder="1" applyAlignment="1">
      <alignment horizontal="center" vertical="center" wrapText="1"/>
    </xf>
    <xf numFmtId="176" fontId="8" fillId="0" borderId="11" xfId="1" applyNumberFormat="1" applyFont="1" applyBorder="1" applyAlignment="1" applyProtection="1">
      <alignment vertical="center" shrinkToFit="1"/>
      <protection locked="0"/>
    </xf>
    <xf numFmtId="0" fontId="8" fillId="0" borderId="2" xfId="1" applyFont="1" applyBorder="1" applyAlignment="1" applyProtection="1">
      <alignment vertical="center" shrinkToFit="1"/>
      <protection locked="0"/>
    </xf>
    <xf numFmtId="177" fontId="8" fillId="0" borderId="14" xfId="1" applyNumberFormat="1" applyFont="1" applyBorder="1" applyAlignment="1" applyProtection="1">
      <alignment vertical="center" shrinkToFit="1"/>
      <protection locked="0"/>
    </xf>
    <xf numFmtId="181" fontId="8" fillId="0" borderId="1" xfId="1" applyNumberFormat="1" applyFont="1" applyBorder="1" applyProtection="1">
      <alignment vertical="center"/>
      <protection locked="0"/>
    </xf>
    <xf numFmtId="0" fontId="9" fillId="0" borderId="1" xfId="0" applyFont="1" applyBorder="1" applyAlignment="1">
      <alignment horizontal="center" vertical="center"/>
    </xf>
    <xf numFmtId="0" fontId="11" fillId="9" borderId="1" xfId="1" applyFont="1" applyFill="1" applyBorder="1" applyAlignment="1">
      <alignment horizontal="center" vertical="center"/>
    </xf>
    <xf numFmtId="0" fontId="35" fillId="0" borderId="1" xfId="1" applyFont="1" applyBorder="1" applyAlignment="1">
      <alignment horizontal="center" vertical="center" shrinkToFit="1"/>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7" fillId="9" borderId="1" xfId="1" applyFont="1" applyFill="1" applyBorder="1" applyAlignment="1">
      <alignment horizontal="center" vertical="center"/>
    </xf>
    <xf numFmtId="0" fontId="7" fillId="0" borderId="13" xfId="1" applyFont="1" applyBorder="1" applyAlignment="1">
      <alignment vertical="center" shrinkToFit="1"/>
    </xf>
    <xf numFmtId="177" fontId="7" fillId="0" borderId="14" xfId="1" applyNumberFormat="1" applyFont="1" applyBorder="1" applyAlignment="1">
      <alignment vertical="center" shrinkToFit="1"/>
    </xf>
    <xf numFmtId="181" fontId="20" fillId="0" borderId="1" xfId="6" applyNumberFormat="1" applyFont="1" applyBorder="1" applyProtection="1">
      <alignment vertical="center"/>
      <protection locked="0"/>
    </xf>
    <xf numFmtId="181" fontId="20" fillId="0" borderId="4" xfId="6" applyNumberFormat="1" applyFont="1" applyBorder="1" applyProtection="1">
      <alignment vertical="center"/>
      <protection locked="0"/>
    </xf>
    <xf numFmtId="181" fontId="20" fillId="0" borderId="13" xfId="6" applyNumberFormat="1" applyFont="1" applyBorder="1" applyProtection="1">
      <alignment vertical="center"/>
      <protection locked="0"/>
    </xf>
    <xf numFmtId="181" fontId="20" fillId="0" borderId="6" xfId="6" applyNumberFormat="1" applyFont="1" applyBorder="1" applyProtection="1">
      <alignment vertical="center"/>
      <protection locked="0"/>
    </xf>
    <xf numFmtId="181" fontId="20" fillId="0" borderId="1" xfId="6" applyNumberFormat="1" applyFont="1" applyBorder="1">
      <alignment vertical="center"/>
    </xf>
    <xf numFmtId="181" fontId="20" fillId="0" borderId="4" xfId="6" applyNumberFormat="1" applyFont="1" applyBorder="1">
      <alignment vertical="center"/>
    </xf>
    <xf numFmtId="181" fontId="20" fillId="0" borderId="13" xfId="6" applyNumberFormat="1" applyFont="1" applyBorder="1">
      <alignment vertical="center"/>
    </xf>
    <xf numFmtId="181" fontId="20" fillId="0" borderId="6" xfId="6" applyNumberFormat="1" applyFont="1" applyBorder="1">
      <alignment vertical="center"/>
    </xf>
    <xf numFmtId="177" fontId="7" fillId="0" borderId="1" xfId="1" applyNumberFormat="1" applyFont="1" applyBorder="1" applyAlignment="1">
      <alignment vertical="center" shrinkToFit="1"/>
    </xf>
    <xf numFmtId="0" fontId="17" fillId="9" borderId="90" xfId="1" applyFont="1" applyFill="1" applyBorder="1" applyAlignment="1">
      <alignment horizontal="center" vertical="center"/>
    </xf>
    <xf numFmtId="0" fontId="20" fillId="0" borderId="38" xfId="6" applyFont="1" applyBorder="1" applyAlignment="1">
      <alignment horizontal="center" vertical="center"/>
    </xf>
    <xf numFmtId="0" fontId="20" fillId="0" borderId="40" xfId="6" applyFont="1" applyBorder="1" applyProtection="1">
      <alignment vertical="center"/>
      <protection locked="0"/>
    </xf>
    <xf numFmtId="0" fontId="0" fillId="0" borderId="0" xfId="0" applyAlignment="1">
      <alignment vertical="center" wrapText="1"/>
    </xf>
    <xf numFmtId="0" fontId="8" fillId="0" borderId="6" xfId="1" applyFont="1" applyBorder="1" applyAlignment="1">
      <alignment vertical="center" shrinkToFit="1"/>
    </xf>
    <xf numFmtId="176" fontId="8" fillId="0" borderId="11" xfId="1" applyNumberFormat="1" applyFont="1" applyBorder="1" applyAlignment="1">
      <alignment vertical="center" shrinkToFit="1"/>
    </xf>
    <xf numFmtId="181" fontId="8" fillId="0" borderId="1" xfId="1" applyNumberFormat="1" applyFont="1" applyBorder="1">
      <alignment vertical="center"/>
    </xf>
    <xf numFmtId="178" fontId="11" fillId="0" borderId="8" xfId="1" applyNumberFormat="1" applyFont="1" applyBorder="1">
      <alignment vertical="center"/>
    </xf>
    <xf numFmtId="178" fontId="11" fillId="0" borderId="12" xfId="1" applyNumberFormat="1" applyFont="1" applyBorder="1">
      <alignment vertical="center"/>
    </xf>
    <xf numFmtId="0" fontId="9" fillId="0" borderId="0" xfId="0" applyFont="1" applyAlignment="1">
      <alignment horizontal="center" vertical="center"/>
    </xf>
    <xf numFmtId="0" fontId="33" fillId="2" borderId="0" xfId="0" applyFont="1" applyFill="1" applyAlignment="1">
      <alignment vertical="center" wrapText="1"/>
    </xf>
    <xf numFmtId="0" fontId="0" fillId="0" borderId="0" xfId="0" applyAlignment="1">
      <alignment vertical="center"/>
    </xf>
    <xf numFmtId="0" fontId="17" fillId="9" borderId="90" xfId="1" applyFont="1" applyFill="1" applyBorder="1" applyAlignment="1">
      <alignment horizontal="center" vertical="center" wrapText="1"/>
    </xf>
    <xf numFmtId="181" fontId="20" fillId="0" borderId="39" xfId="6" applyNumberFormat="1" applyFont="1" applyBorder="1" applyProtection="1">
      <alignment vertical="center"/>
      <protection locked="0"/>
    </xf>
    <xf numFmtId="0" fontId="20" fillId="0" borderId="91" xfId="6" applyFont="1" applyBorder="1" applyProtection="1">
      <alignment vertical="center"/>
      <protection locked="0"/>
    </xf>
    <xf numFmtId="181" fontId="20" fillId="0" borderId="92" xfId="6" applyNumberFormat="1" applyFont="1" applyBorder="1" applyProtection="1">
      <alignment vertical="center"/>
      <protection locked="0"/>
    </xf>
    <xf numFmtId="181" fontId="20" fillId="0" borderId="93" xfId="6" applyNumberFormat="1" applyFont="1" applyBorder="1" applyProtection="1">
      <alignment vertical="center"/>
      <protection locked="0"/>
    </xf>
    <xf numFmtId="0" fontId="38" fillId="0" borderId="13" xfId="1" applyFont="1" applyBorder="1" applyAlignment="1">
      <alignment horizontal="center" vertical="center" shrinkToFit="1"/>
    </xf>
    <xf numFmtId="0" fontId="38" fillId="0" borderId="14" xfId="1" applyFont="1" applyBorder="1" applyAlignment="1">
      <alignment horizontal="center" vertical="center" shrinkToFit="1"/>
    </xf>
    <xf numFmtId="0" fontId="38" fillId="0" borderId="0" xfId="1" applyFont="1" applyAlignment="1">
      <alignment horizontal="center" vertical="center" wrapText="1"/>
    </xf>
    <xf numFmtId="0" fontId="38" fillId="0" borderId="13" xfId="1" applyFont="1" applyBorder="1" applyAlignment="1">
      <alignment horizontal="center" vertical="center" wrapText="1"/>
    </xf>
    <xf numFmtId="0" fontId="38" fillId="0" borderId="14" xfId="1" applyFont="1" applyBorder="1" applyAlignment="1">
      <alignment horizontal="center" vertical="center" wrapText="1"/>
    </xf>
    <xf numFmtId="0" fontId="38" fillId="0" borderId="8" xfId="1" applyFont="1" applyBorder="1" applyAlignment="1">
      <alignment horizontal="center" vertical="center" wrapText="1"/>
    </xf>
    <xf numFmtId="0" fontId="8" fillId="0" borderId="15" xfId="1" applyFont="1" applyBorder="1" applyAlignment="1">
      <alignment horizontal="center" vertical="center" shrinkToFit="1"/>
    </xf>
    <xf numFmtId="0" fontId="8" fillId="0" borderId="8" xfId="1" applyFont="1" applyBorder="1" applyAlignment="1">
      <alignment horizontal="center" vertical="center" shrinkToFit="1"/>
    </xf>
    <xf numFmtId="180" fontId="11" fillId="10" borderId="0" xfId="1" applyNumberFormat="1" applyFont="1" applyFill="1" applyProtection="1">
      <alignment vertical="center"/>
      <protection locked="0"/>
    </xf>
    <xf numFmtId="0" fontId="11" fillId="10" borderId="0" xfId="1" applyFont="1" applyFill="1" applyAlignment="1" applyProtection="1">
      <alignment horizontal="right" vertical="center"/>
      <protection locked="0"/>
    </xf>
    <xf numFmtId="0" fontId="8" fillId="0" borderId="0" xfId="1" applyFont="1" applyAlignment="1">
      <alignment horizontal="right" vertical="center"/>
    </xf>
    <xf numFmtId="186" fontId="41" fillId="2" borderId="48" xfId="7" applyNumberFormat="1" applyFont="1" applyFill="1" applyBorder="1" applyProtection="1">
      <alignment vertical="center"/>
      <protection locked="0"/>
    </xf>
    <xf numFmtId="0" fontId="11" fillId="0" borderId="0" xfId="1" applyFont="1" applyAlignment="1">
      <alignment horizontal="center" vertical="center"/>
    </xf>
    <xf numFmtId="0" fontId="27" fillId="4" borderId="0" xfId="10" applyFont="1" applyFill="1" applyAlignment="1">
      <alignment horizontal="left" vertical="center" wrapText="1"/>
    </xf>
    <xf numFmtId="0" fontId="26" fillId="4" borderId="0" xfId="12" applyFill="1" applyAlignment="1">
      <alignment horizontal="left" vertical="center" wrapText="1"/>
    </xf>
    <xf numFmtId="0" fontId="26" fillId="4" borderId="0" xfId="12" applyFill="1" applyAlignment="1">
      <alignment horizontal="left" vertical="center"/>
    </xf>
    <xf numFmtId="0" fontId="28" fillId="4" borderId="0" xfId="10" applyFont="1" applyFill="1" applyAlignment="1" applyProtection="1">
      <alignment horizontal="left" vertical="center" wrapText="1"/>
      <protection locked="0"/>
    </xf>
    <xf numFmtId="0" fontId="0" fillId="0" borderId="0" xfId="0" applyAlignment="1">
      <alignment horizontal="left" vertical="center" wrapText="1"/>
    </xf>
    <xf numFmtId="0" fontId="11" fillId="0" borderId="0" xfId="1" applyFont="1" applyAlignment="1">
      <alignment vertical="center" wrapText="1"/>
    </xf>
    <xf numFmtId="0" fontId="0" fillId="0" borderId="0" xfId="0" applyAlignment="1">
      <alignment vertical="center" wrapText="1"/>
    </xf>
    <xf numFmtId="0" fontId="11" fillId="2" borderId="27" xfId="1" applyFont="1" applyFill="1" applyBorder="1" applyProtection="1">
      <alignment vertical="center"/>
      <protection locked="0"/>
    </xf>
    <xf numFmtId="0" fontId="0" fillId="2" borderId="28" xfId="0" applyFill="1" applyBorder="1" applyAlignment="1" applyProtection="1">
      <alignment vertical="center"/>
      <protection locked="0"/>
    </xf>
    <xf numFmtId="0" fontId="11" fillId="2" borderId="4" xfId="1" applyFont="1" applyFill="1" applyBorder="1" applyProtection="1">
      <alignment vertical="center"/>
      <protection locked="0"/>
    </xf>
    <xf numFmtId="0" fontId="0" fillId="2" borderId="5" xfId="0" applyFill="1" applyBorder="1" applyAlignment="1" applyProtection="1">
      <alignment vertical="center"/>
      <protection locked="0"/>
    </xf>
    <xf numFmtId="0" fontId="11" fillId="2" borderId="4" xfId="1" applyFont="1"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11"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2" borderId="25" xfId="1" applyFont="1" applyFill="1" applyBorder="1" applyProtection="1">
      <alignment vertical="center"/>
      <protection locked="0"/>
    </xf>
    <xf numFmtId="0" fontId="0" fillId="2" borderId="26" xfId="0" applyFill="1" applyBorder="1" applyAlignment="1" applyProtection="1">
      <alignment vertical="center"/>
      <protection locked="0"/>
    </xf>
    <xf numFmtId="0" fontId="11" fillId="2" borderId="4"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11" fillId="0" borderId="4" xfId="0" applyFont="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0" borderId="5" xfId="0" applyFont="1" applyBorder="1" applyAlignment="1">
      <alignment horizontal="center" vertical="center"/>
    </xf>
    <xf numFmtId="0" fontId="0" fillId="2" borderId="3" xfId="0" applyFill="1" applyBorder="1" applyAlignment="1" applyProtection="1">
      <alignment vertical="center" wrapText="1"/>
      <protection locked="0"/>
    </xf>
    <xf numFmtId="0" fontId="11"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8" fillId="0" borderId="22" xfId="1" applyFont="1" applyBorder="1" applyAlignment="1">
      <alignment horizontal="center" vertical="center"/>
    </xf>
    <xf numFmtId="0" fontId="8" fillId="0" borderId="14" xfId="1" applyFont="1" applyBorder="1" applyAlignment="1">
      <alignment vertical="center" textRotation="255"/>
    </xf>
    <xf numFmtId="0" fontId="8" fillId="0" borderId="1" xfId="0" applyFont="1" applyBorder="1" applyAlignment="1">
      <alignment vertical="center" textRotation="255"/>
    </xf>
    <xf numFmtId="0" fontId="8" fillId="0" borderId="13" xfId="0" applyFont="1" applyBorder="1" applyAlignment="1">
      <alignment vertical="center" textRotation="255"/>
    </xf>
    <xf numFmtId="0" fontId="8" fillId="0" borderId="1" xfId="1" applyFont="1" applyBorder="1" applyAlignment="1">
      <alignment horizontal="center" vertical="center" wrapText="1"/>
    </xf>
    <xf numFmtId="0" fontId="9" fillId="0" borderId="1" xfId="0" applyFont="1" applyBorder="1" applyAlignment="1">
      <alignment horizontal="center" vertical="center"/>
    </xf>
    <xf numFmtId="0" fontId="8" fillId="0" borderId="1" xfId="1" applyFont="1" applyBorder="1" applyAlignment="1">
      <alignment horizontal="center" vertical="center"/>
    </xf>
    <xf numFmtId="0" fontId="9" fillId="0" borderId="19" xfId="0" applyFont="1" applyBorder="1" applyAlignment="1">
      <alignment horizontal="center" vertical="center"/>
    </xf>
    <xf numFmtId="0" fontId="8" fillId="0" borderId="19" xfId="1" applyFont="1" applyBorder="1" applyAlignment="1">
      <alignment horizontal="center" vertical="center"/>
    </xf>
    <xf numFmtId="0" fontId="8" fillId="0" borderId="1" xfId="1" applyFont="1" applyBorder="1" applyAlignment="1">
      <alignment vertical="center" textRotation="255"/>
    </xf>
    <xf numFmtId="0" fontId="8" fillId="0" borderId="22" xfId="1" applyFont="1" applyBorder="1" applyAlignment="1">
      <alignment horizontal="center" vertical="center" wrapText="1"/>
    </xf>
    <xf numFmtId="0" fontId="8" fillId="0" borderId="11" xfId="1" applyFont="1" applyBorder="1" applyAlignment="1">
      <alignment horizontal="center" vertical="center" wrapText="1"/>
    </xf>
    <xf numFmtId="0" fontId="0" fillId="0" borderId="12" xfId="0" applyBorder="1" applyAlignment="1">
      <alignment horizontal="center" vertical="center"/>
    </xf>
    <xf numFmtId="0" fontId="8" fillId="0" borderId="4" xfId="1" applyFont="1" applyBorder="1" applyAlignment="1">
      <alignment horizontal="center" vertical="center"/>
    </xf>
    <xf numFmtId="0" fontId="0" fillId="0" borderId="5" xfId="0" applyBorder="1" applyAlignment="1">
      <alignment horizontal="center" vertical="center"/>
    </xf>
    <xf numFmtId="0" fontId="8" fillId="0" borderId="4" xfId="1" applyFont="1" applyBorder="1" applyAlignment="1">
      <alignment horizontal="right" vertical="center" indent="1"/>
    </xf>
    <xf numFmtId="0" fontId="0" fillId="0" borderId="5" xfId="0" applyBorder="1" applyAlignment="1">
      <alignment horizontal="right" vertical="center" indent="1"/>
    </xf>
    <xf numFmtId="0" fontId="8" fillId="0" borderId="6" xfId="1" applyFont="1" applyBorder="1" applyAlignment="1">
      <alignment horizontal="center" vertical="center" wrapText="1"/>
    </xf>
    <xf numFmtId="0" fontId="0" fillId="0" borderId="8" xfId="0" applyBorder="1" applyAlignment="1">
      <alignment horizontal="center" vertical="center"/>
    </xf>
    <xf numFmtId="0" fontId="8" fillId="0" borderId="20" xfId="1" applyFont="1" applyBorder="1" applyAlignment="1">
      <alignment horizontal="center" vertical="center" wrapText="1"/>
    </xf>
    <xf numFmtId="0" fontId="0" fillId="0" borderId="21" xfId="0" applyBorder="1" applyAlignment="1">
      <alignment vertical="center"/>
    </xf>
    <xf numFmtId="177" fontId="33" fillId="2" borderId="11" xfId="1" applyNumberFormat="1" applyFont="1" applyFill="1" applyBorder="1" applyAlignment="1" applyProtection="1">
      <alignment vertical="center" wrapText="1"/>
      <protection locked="0"/>
    </xf>
    <xf numFmtId="0" fontId="33" fillId="2" borderId="12" xfId="0" applyFont="1" applyFill="1" applyBorder="1" applyAlignment="1" applyProtection="1">
      <alignment vertical="center" wrapText="1"/>
      <protection locked="0"/>
    </xf>
    <xf numFmtId="177" fontId="33" fillId="2" borderId="4" xfId="1" applyNumberFormat="1" applyFont="1" applyFill="1" applyBorder="1" applyAlignment="1" applyProtection="1">
      <alignment vertical="center" wrapText="1"/>
      <protection locked="0"/>
    </xf>
    <xf numFmtId="0" fontId="33" fillId="2" borderId="5" xfId="0" applyFont="1" applyFill="1" applyBorder="1" applyAlignment="1" applyProtection="1">
      <alignment vertical="center" wrapText="1"/>
      <protection locked="0"/>
    </xf>
    <xf numFmtId="177" fontId="33" fillId="0" borderId="87" xfId="1" applyNumberFormat="1" applyFont="1" applyBorder="1" applyAlignment="1">
      <alignment vertical="center" wrapText="1"/>
    </xf>
    <xf numFmtId="0" fontId="33" fillId="0" borderId="88" xfId="0" applyFont="1" applyBorder="1" applyAlignment="1">
      <alignment vertical="center" wrapText="1"/>
    </xf>
    <xf numFmtId="177" fontId="33" fillId="2" borderId="6" xfId="1" applyNumberFormat="1" applyFont="1" applyFill="1" applyBorder="1" applyAlignment="1" applyProtection="1">
      <alignment vertical="center" wrapText="1"/>
      <protection locked="0"/>
    </xf>
    <xf numFmtId="0" fontId="33" fillId="2" borderId="8" xfId="0" applyFont="1" applyFill="1" applyBorder="1" applyAlignment="1" applyProtection="1">
      <alignment vertical="center" wrapText="1"/>
      <protection locked="0"/>
    </xf>
    <xf numFmtId="177" fontId="8" fillId="0" borderId="23" xfId="1" applyNumberFormat="1" applyFont="1" applyBorder="1">
      <alignment vertical="center"/>
    </xf>
    <xf numFmtId="0" fontId="0" fillId="0" borderId="24" xfId="0" applyBorder="1" applyAlignment="1">
      <alignment vertical="center"/>
    </xf>
    <xf numFmtId="0" fontId="17" fillId="0" borderId="13" xfId="1" applyFont="1" applyBorder="1" applyAlignment="1">
      <alignment horizontal="center" vertical="center" shrinkToFit="1"/>
    </xf>
    <xf numFmtId="0" fontId="0" fillId="0" borderId="14" xfId="0" applyBorder="1" applyAlignment="1">
      <alignment horizontal="center" vertical="center" shrinkToFit="1"/>
    </xf>
    <xf numFmtId="0" fontId="8" fillId="2" borderId="7" xfId="1" applyFont="1" applyFill="1" applyBorder="1" applyAlignment="1" applyProtection="1">
      <alignment vertical="center" shrinkToFit="1"/>
      <protection locked="0"/>
    </xf>
    <xf numFmtId="0" fontId="9" fillId="2" borderId="7" xfId="0" applyFont="1" applyFill="1" applyBorder="1" applyAlignment="1" applyProtection="1">
      <alignment vertical="center" shrinkToFit="1"/>
      <protection locked="0"/>
    </xf>
    <xf numFmtId="0" fontId="0" fillId="0" borderId="8" xfId="0" applyBorder="1" applyAlignment="1">
      <alignment vertical="center" shrinkToFit="1"/>
    </xf>
    <xf numFmtId="0" fontId="8" fillId="0" borderId="6" xfId="1" applyFont="1" applyBorder="1" applyAlignment="1">
      <alignment horizontal="center" vertical="center"/>
    </xf>
    <xf numFmtId="0" fontId="9" fillId="0" borderId="7" xfId="0" applyFont="1" applyBorder="1" applyAlignment="1">
      <alignment vertical="center"/>
    </xf>
    <xf numFmtId="0" fontId="0" fillId="0" borderId="8" xfId="0" applyBorder="1" applyAlignment="1">
      <alignment vertical="center"/>
    </xf>
    <xf numFmtId="0" fontId="9" fillId="0" borderId="11" xfId="0" applyFont="1" applyBorder="1" applyAlignment="1">
      <alignment vertical="center"/>
    </xf>
    <xf numFmtId="0" fontId="9" fillId="0" borderId="2" xfId="0" applyFont="1" applyBorder="1" applyAlignment="1">
      <alignment vertical="center"/>
    </xf>
    <xf numFmtId="0" fontId="0" fillId="0" borderId="12" xfId="0" applyBorder="1" applyAlignment="1">
      <alignment vertical="center"/>
    </xf>
    <xf numFmtId="0" fontId="8" fillId="0" borderId="3" xfId="1" applyFont="1" applyBorder="1" applyAlignment="1">
      <alignment horizontal="center" vertical="center"/>
    </xf>
    <xf numFmtId="0" fontId="0" fillId="0" borderId="5" xfId="0" applyBorder="1" applyAlignment="1">
      <alignment vertical="center"/>
    </xf>
    <xf numFmtId="0" fontId="8" fillId="0" borderId="1" xfId="1" applyFont="1" applyBorder="1" applyAlignment="1">
      <alignment horizontal="center" vertical="center" shrinkToFit="1"/>
    </xf>
    <xf numFmtId="0" fontId="17" fillId="3" borderId="13" xfId="1" applyFont="1" applyFill="1" applyBorder="1" applyAlignment="1">
      <alignment horizontal="center" vertical="center" shrinkToFit="1"/>
    </xf>
    <xf numFmtId="0" fontId="17" fillId="3" borderId="14" xfId="1" applyFont="1" applyFill="1" applyBorder="1" applyAlignment="1">
      <alignment horizontal="center" vertical="center" shrinkToFit="1"/>
    </xf>
    <xf numFmtId="0" fontId="37" fillId="0" borderId="13" xfId="1" applyFont="1" applyBorder="1" applyAlignment="1">
      <alignment horizontal="center" vertical="center" shrinkToFit="1"/>
    </xf>
    <xf numFmtId="0" fontId="37" fillId="0" borderId="14" xfId="1" applyFont="1" applyBorder="1" applyAlignment="1">
      <alignment horizontal="center" vertical="center" shrinkToFit="1"/>
    </xf>
    <xf numFmtId="0" fontId="8" fillId="0" borderId="4" xfId="1" applyFont="1" applyBorder="1" applyAlignment="1">
      <alignment vertical="center" wrapText="1"/>
    </xf>
    <xf numFmtId="0" fontId="8" fillId="0" borderId="3" xfId="1" applyFont="1" applyBorder="1" applyAlignment="1">
      <alignment vertical="center" wrapText="1"/>
    </xf>
    <xf numFmtId="0" fontId="0" fillId="0" borderId="3" xfId="0" applyBorder="1" applyAlignment="1">
      <alignment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0" fillId="0" borderId="32" xfId="0" applyBorder="1" applyAlignment="1">
      <alignment vertical="center"/>
    </xf>
    <xf numFmtId="181" fontId="8" fillId="2" borderId="2" xfId="1" applyNumberFormat="1" applyFont="1" applyFill="1" applyBorder="1" applyProtection="1">
      <alignment vertical="center"/>
      <protection locked="0"/>
    </xf>
    <xf numFmtId="181" fontId="0" fillId="2" borderId="2" xfId="0" applyNumberFormat="1" applyFill="1" applyBorder="1" applyAlignment="1" applyProtection="1">
      <alignment vertical="center"/>
      <protection locked="0"/>
    </xf>
    <xf numFmtId="0" fontId="8" fillId="0" borderId="6" xfId="1" applyFont="1" applyBorder="1" applyAlignment="1">
      <alignment vertical="center" wrapText="1"/>
    </xf>
    <xf numFmtId="0" fontId="0" fillId="0" borderId="9" xfId="0" applyBorder="1" applyAlignment="1">
      <alignment vertical="center"/>
    </xf>
    <xf numFmtId="0" fontId="0" fillId="0" borderId="11" xfId="0" applyBorder="1" applyAlignment="1">
      <alignment vertical="center"/>
    </xf>
    <xf numFmtId="0" fontId="8" fillId="2" borderId="1" xfId="1"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181" fontId="8" fillId="2" borderId="1" xfId="1" applyNumberFormat="1" applyFont="1" applyFill="1" applyBorder="1" applyProtection="1">
      <alignment vertical="center"/>
      <protection locked="0"/>
    </xf>
    <xf numFmtId="181" fontId="0" fillId="2" borderId="1" xfId="0" applyNumberFormat="1" applyFill="1" applyBorder="1" applyAlignment="1" applyProtection="1">
      <alignment vertical="center"/>
      <protection locked="0"/>
    </xf>
    <xf numFmtId="0" fontId="8" fillId="2" borderId="2" xfId="1" applyFont="1" applyFill="1" applyBorder="1" applyProtection="1">
      <alignment vertical="center"/>
      <protection locked="0"/>
    </xf>
    <xf numFmtId="0" fontId="0" fillId="0" borderId="3" xfId="0" applyBorder="1" applyAlignment="1">
      <alignment horizontal="center" vertical="center"/>
    </xf>
    <xf numFmtId="181" fontId="8" fillId="2" borderId="4" xfId="1" applyNumberFormat="1" applyFont="1" applyFill="1" applyBorder="1" applyProtection="1">
      <alignment vertical="center"/>
      <protection locked="0"/>
    </xf>
    <xf numFmtId="181" fontId="8" fillId="2" borderId="3" xfId="1" applyNumberFormat="1" applyFont="1" applyFill="1" applyBorder="1" applyProtection="1">
      <alignment vertical="center"/>
      <protection locked="0"/>
    </xf>
    <xf numFmtId="181" fontId="0" fillId="2" borderId="3" xfId="0" applyNumberFormat="1" applyFill="1" applyBorder="1" applyAlignment="1" applyProtection="1">
      <alignment vertical="center"/>
      <protection locked="0"/>
    </xf>
    <xf numFmtId="181" fontId="0" fillId="2" borderId="5" xfId="0" applyNumberFormat="1" applyFill="1" applyBorder="1" applyAlignment="1" applyProtection="1">
      <alignment vertical="center"/>
      <protection locked="0"/>
    </xf>
    <xf numFmtId="0" fontId="20" fillId="2" borderId="40" xfId="6" applyFont="1" applyFill="1" applyBorder="1" applyProtection="1">
      <alignment vertical="center"/>
      <protection locked="0"/>
    </xf>
    <xf numFmtId="0" fontId="20" fillId="2" borderId="4" xfId="6" applyFont="1" applyFill="1" applyBorder="1" applyProtection="1">
      <alignment vertical="center"/>
      <protection locked="0"/>
    </xf>
    <xf numFmtId="0" fontId="20" fillId="2" borderId="0" xfId="6" applyFont="1" applyFill="1" applyAlignment="1" applyProtection="1">
      <alignment horizontal="left" vertical="center"/>
      <protection locked="0"/>
    </xf>
    <xf numFmtId="0" fontId="20" fillId="0" borderId="35" xfId="6" applyFont="1" applyBorder="1" applyAlignment="1">
      <alignment horizontal="center" vertical="center"/>
    </xf>
    <xf numFmtId="0" fontId="20" fillId="0" borderId="36" xfId="6" applyFont="1" applyBorder="1" applyAlignment="1">
      <alignment horizontal="center" vertical="center"/>
    </xf>
    <xf numFmtId="0" fontId="20" fillId="0" borderId="37" xfId="6" applyFont="1" applyBorder="1" applyAlignment="1">
      <alignment horizontal="center" vertical="center"/>
    </xf>
    <xf numFmtId="0" fontId="20" fillId="0" borderId="38" xfId="6" applyFont="1" applyBorder="1" applyAlignment="1">
      <alignment horizontal="center" vertical="center"/>
    </xf>
    <xf numFmtId="0" fontId="20" fillId="0" borderId="3" xfId="6" applyFont="1" applyBorder="1" applyAlignment="1">
      <alignment horizontal="center" vertical="center"/>
    </xf>
    <xf numFmtId="0" fontId="20" fillId="2" borderId="41" xfId="6" applyFont="1" applyFill="1" applyBorder="1" applyProtection="1">
      <alignment vertical="center"/>
      <protection locked="0"/>
    </xf>
    <xf numFmtId="0" fontId="20" fillId="2" borderId="6" xfId="6" applyFont="1" applyFill="1" applyBorder="1" applyProtection="1">
      <alignment vertical="center"/>
      <protection locked="0"/>
    </xf>
    <xf numFmtId="0" fontId="20" fillId="0" borderId="30" xfId="6" applyFont="1" applyBorder="1" applyAlignment="1">
      <alignment horizontal="center" vertical="center"/>
    </xf>
    <xf numFmtId="0" fontId="20" fillId="0" borderId="31" xfId="6" applyFont="1" applyBorder="1" applyAlignment="1">
      <alignment horizontal="center" vertical="center"/>
    </xf>
    <xf numFmtId="0" fontId="20" fillId="2" borderId="44" xfId="6" applyFont="1" applyFill="1" applyBorder="1" applyProtection="1">
      <alignment vertical="center"/>
      <protection locked="0"/>
    </xf>
    <xf numFmtId="0" fontId="11" fillId="0" borderId="13" xfId="7" applyFont="1" applyBorder="1" applyAlignment="1">
      <alignment horizontal="center" vertical="center"/>
    </xf>
    <xf numFmtId="0" fontId="0" fillId="0" borderId="14" xfId="0" applyBorder="1" applyAlignment="1">
      <alignment horizontal="center" vertical="center"/>
    </xf>
    <xf numFmtId="0" fontId="11" fillId="0" borderId="0" xfId="7" applyFont="1">
      <alignment vertical="center"/>
    </xf>
    <xf numFmtId="0" fontId="11" fillId="2" borderId="1" xfId="7" applyFont="1" applyFill="1" applyBorder="1" applyProtection="1">
      <alignment vertical="center"/>
      <protection locked="0"/>
    </xf>
    <xf numFmtId="0" fontId="0" fillId="2" borderId="1" xfId="0" applyFill="1" applyBorder="1" applyAlignment="1" applyProtection="1">
      <alignment vertical="center"/>
      <protection locked="0"/>
    </xf>
    <xf numFmtId="0" fontId="11" fillId="0" borderId="0" xfId="7" applyFont="1" applyAlignment="1">
      <alignment vertical="center" wrapText="1"/>
    </xf>
    <xf numFmtId="0" fontId="11" fillId="0" borderId="0" xfId="7" applyFont="1" applyAlignment="1">
      <alignment horizontal="center" vertical="center"/>
    </xf>
    <xf numFmtId="181" fontId="41" fillId="2" borderId="1" xfId="0" applyNumberFormat="1" applyFont="1" applyFill="1" applyBorder="1" applyAlignment="1" applyProtection="1">
      <alignment vertical="center"/>
      <protection locked="0"/>
    </xf>
    <xf numFmtId="185" fontId="11" fillId="2" borderId="1" xfId="7" applyNumberFormat="1" applyFont="1" applyFill="1" applyBorder="1" applyProtection="1">
      <alignment vertical="center"/>
      <protection locked="0"/>
    </xf>
    <xf numFmtId="185" fontId="0" fillId="2" borderId="1" xfId="0" applyNumberFormat="1" applyFill="1" applyBorder="1" applyAlignment="1" applyProtection="1">
      <alignment vertical="center"/>
      <protection locked="0"/>
    </xf>
    <xf numFmtId="0" fontId="11" fillId="0" borderId="1" xfId="7" applyFont="1" applyBorder="1" applyAlignment="1">
      <alignment horizontal="center" vertical="center" wrapText="1"/>
    </xf>
    <xf numFmtId="183" fontId="11" fillId="2" borderId="1" xfId="7" applyNumberFormat="1" applyFont="1" applyFill="1" applyBorder="1" applyAlignment="1" applyProtection="1">
      <alignment horizontal="left" vertical="center"/>
      <protection locked="0"/>
    </xf>
    <xf numFmtId="183" fontId="0" fillId="2" borderId="1" xfId="0" applyNumberFormat="1" applyFill="1" applyBorder="1" applyAlignment="1" applyProtection="1">
      <alignment horizontal="left" vertical="center"/>
      <protection locked="0"/>
    </xf>
    <xf numFmtId="0" fontId="11" fillId="2" borderId="45" xfId="7" applyFont="1" applyFill="1" applyBorder="1" applyProtection="1">
      <alignment vertical="center"/>
      <protection locked="0"/>
    </xf>
    <xf numFmtId="0" fontId="0" fillId="2" borderId="45" xfId="0" applyFill="1" applyBorder="1" applyAlignment="1" applyProtection="1">
      <alignment vertical="center"/>
      <protection locked="0"/>
    </xf>
    <xf numFmtId="0" fontId="11" fillId="2" borderId="1" xfId="7"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11" fillId="0" borderId="1" xfId="7" applyFont="1" applyBorder="1" applyAlignment="1">
      <alignment horizontal="center" vertical="center"/>
    </xf>
    <xf numFmtId="0" fontId="11" fillId="0" borderId="1" xfId="0" applyFont="1" applyBorder="1" applyAlignment="1">
      <alignment horizontal="center" vertical="center"/>
    </xf>
    <xf numFmtId="0" fontId="11" fillId="2" borderId="1" xfId="7"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4" xfId="7" applyFont="1" applyFill="1" applyBorder="1" applyAlignment="1" applyProtection="1">
      <alignment horizontal="center" vertical="center"/>
      <protection locked="0"/>
    </xf>
    <xf numFmtId="0" fontId="11" fillId="2" borderId="5" xfId="7" applyFont="1" applyFill="1" applyBorder="1" applyAlignment="1" applyProtection="1">
      <alignment horizontal="center" vertical="center"/>
      <protection locked="0"/>
    </xf>
    <xf numFmtId="0" fontId="11" fillId="2" borderId="46" xfId="7" applyFont="1" applyFill="1" applyBorder="1" applyProtection="1">
      <alignment vertical="center"/>
      <protection locked="0"/>
    </xf>
    <xf numFmtId="0" fontId="0" fillId="2" borderId="46" xfId="0" applyFill="1" applyBorder="1" applyAlignment="1" applyProtection="1">
      <alignment vertical="center"/>
      <protection locked="0"/>
    </xf>
    <xf numFmtId="0" fontId="11" fillId="2" borderId="16" xfId="7" applyFont="1" applyFill="1" applyBorder="1" applyProtection="1">
      <alignment vertical="center"/>
      <protection locked="0"/>
    </xf>
    <xf numFmtId="0" fontId="0" fillId="2" borderId="16" xfId="0" applyFill="1" applyBorder="1" applyAlignment="1" applyProtection="1">
      <alignment vertical="center"/>
      <protection locked="0"/>
    </xf>
    <xf numFmtId="0" fontId="11" fillId="0" borderId="18" xfId="7" applyFont="1" applyBorder="1" applyAlignment="1">
      <alignment horizontal="left" vertical="center"/>
    </xf>
    <xf numFmtId="0" fontId="0" fillId="0" borderId="18" xfId="0" applyBorder="1" applyAlignment="1">
      <alignment horizontal="left" vertical="center"/>
    </xf>
    <xf numFmtId="0" fontId="11" fillId="0" borderId="18" xfId="7" applyFont="1" applyBorder="1">
      <alignment vertical="center"/>
    </xf>
    <xf numFmtId="0" fontId="0" fillId="0" borderId="18" xfId="0" applyBorder="1" applyAlignment="1">
      <alignment vertical="center"/>
    </xf>
    <xf numFmtId="0" fontId="11" fillId="0" borderId="1" xfId="7" applyFont="1" applyBorder="1" applyAlignment="1">
      <alignment horizontal="left" vertical="center"/>
    </xf>
    <xf numFmtId="0" fontId="0" fillId="0" borderId="1" xfId="0" applyBorder="1" applyAlignment="1">
      <alignment horizontal="left" vertical="center"/>
    </xf>
    <xf numFmtId="0" fontId="11" fillId="8" borderId="4" xfId="7" applyFont="1" applyFill="1" applyBorder="1" applyAlignment="1">
      <alignment horizontal="center" vertical="center"/>
    </xf>
    <xf numFmtId="0" fontId="0" fillId="8" borderId="3" xfId="0" applyFill="1" applyBorder="1" applyAlignment="1">
      <alignment horizontal="center" vertical="center"/>
    </xf>
    <xf numFmtId="0" fontId="0" fillId="8" borderId="5" xfId="0" applyFill="1" applyBorder="1" applyAlignment="1">
      <alignment horizontal="center" vertical="center"/>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0" fillId="8" borderId="1" xfId="0" applyFill="1" applyBorder="1" applyAlignment="1">
      <alignment vertical="center" wrapText="1"/>
    </xf>
    <xf numFmtId="0" fontId="0" fillId="0" borderId="1" xfId="0" applyBorder="1" applyAlignment="1">
      <alignment vertical="center"/>
    </xf>
    <xf numFmtId="0" fontId="11" fillId="8" borderId="1" xfId="7" applyFont="1" applyFill="1" applyBorder="1" applyAlignment="1">
      <alignment vertical="center" shrinkToFit="1"/>
    </xf>
    <xf numFmtId="0" fontId="0" fillId="8" borderId="1" xfId="0" applyFill="1" applyBorder="1" applyAlignment="1">
      <alignment vertical="center" shrinkToFit="1"/>
    </xf>
    <xf numFmtId="0" fontId="11" fillId="8" borderId="13" xfId="7" applyFont="1" applyFill="1" applyBorder="1" applyAlignment="1">
      <alignment vertical="center" wrapText="1"/>
    </xf>
    <xf numFmtId="0" fontId="0" fillId="8" borderId="14" xfId="0" applyFill="1" applyBorder="1" applyAlignment="1">
      <alignment vertical="center" wrapText="1"/>
    </xf>
    <xf numFmtId="0" fontId="11" fillId="5" borderId="4" xfId="7" applyFont="1" applyFill="1" applyBorder="1" applyAlignment="1">
      <alignment horizontal="center" vertical="center"/>
    </xf>
    <xf numFmtId="0" fontId="11" fillId="5" borderId="3" xfId="7" applyFont="1" applyFill="1" applyBorder="1" applyAlignment="1">
      <alignment horizontal="center" vertical="center"/>
    </xf>
    <xf numFmtId="0" fontId="11" fillId="5" borderId="5" xfId="7" applyFont="1" applyFill="1" applyBorder="1" applyAlignment="1">
      <alignment horizontal="center" vertical="center"/>
    </xf>
    <xf numFmtId="0" fontId="11" fillId="7" borderId="4" xfId="7" applyFont="1"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11" fillId="7" borderId="13" xfId="7" applyFont="1" applyFill="1" applyBorder="1" applyAlignment="1">
      <alignment vertical="center" wrapText="1"/>
    </xf>
    <xf numFmtId="0" fontId="0" fillId="7" borderId="14" xfId="0" applyFill="1" applyBorder="1" applyAlignment="1">
      <alignment vertical="center" wrapText="1"/>
    </xf>
    <xf numFmtId="0" fontId="11" fillId="6" borderId="1" xfId="7" applyFont="1" applyFill="1" applyBorder="1" applyAlignment="1">
      <alignment horizontal="center" vertical="center"/>
    </xf>
    <xf numFmtId="0" fontId="11" fillId="6" borderId="4" xfId="7" applyFont="1" applyFill="1" applyBorder="1" applyAlignment="1">
      <alignment horizontal="center" vertical="center"/>
    </xf>
    <xf numFmtId="0" fontId="11" fillId="7" borderId="1" xfId="7" applyFont="1" applyFill="1" applyBorder="1" applyAlignment="1">
      <alignment horizontal="center" vertical="center"/>
    </xf>
    <xf numFmtId="0" fontId="11" fillId="7" borderId="1" xfId="7" applyFont="1" applyFill="1" applyBorder="1" applyAlignment="1">
      <alignment vertical="center" shrinkToFit="1"/>
    </xf>
    <xf numFmtId="0" fontId="0" fillId="7" borderId="1" xfId="0" applyFill="1" applyBorder="1" applyAlignment="1">
      <alignment vertical="center" shrinkToFit="1"/>
    </xf>
    <xf numFmtId="0" fontId="11" fillId="5" borderId="1" xfId="7" applyFont="1" applyFill="1" applyBorder="1">
      <alignment vertical="center"/>
    </xf>
    <xf numFmtId="0" fontId="0" fillId="5" borderId="1" xfId="0" applyFill="1" applyBorder="1" applyAlignment="1">
      <alignment vertical="center"/>
    </xf>
    <xf numFmtId="0" fontId="11" fillId="5" borderId="1" xfId="7" applyFont="1" applyFill="1" applyBorder="1" applyAlignment="1">
      <alignment vertical="center" wrapText="1"/>
    </xf>
    <xf numFmtId="0" fontId="0" fillId="5" borderId="1" xfId="0" applyFill="1" applyBorder="1" applyAlignment="1">
      <alignment vertical="center" wrapText="1"/>
    </xf>
    <xf numFmtId="0" fontId="11" fillId="8" borderId="6" xfId="7" applyFont="1" applyFill="1" applyBorder="1" applyAlignment="1">
      <alignment vertical="center" wrapText="1"/>
    </xf>
    <xf numFmtId="0" fontId="0" fillId="8" borderId="11" xfId="0" applyFill="1" applyBorder="1" applyAlignment="1">
      <alignment vertical="center" wrapText="1"/>
    </xf>
    <xf numFmtId="0" fontId="11" fillId="9" borderId="13" xfId="1" applyFont="1" applyFill="1" applyBorder="1" applyAlignment="1">
      <alignment horizontal="center" vertical="center"/>
    </xf>
    <xf numFmtId="0" fontId="0" fillId="9" borderId="14" xfId="0" applyFill="1" applyBorder="1" applyAlignment="1">
      <alignment horizontal="center" vertical="center"/>
    </xf>
    <xf numFmtId="0" fontId="0" fillId="0" borderId="0" xfId="0" applyAlignment="1">
      <alignment vertical="center"/>
    </xf>
    <xf numFmtId="0" fontId="11" fillId="0" borderId="4" xfId="1" applyFont="1" applyBorder="1" applyAlignment="1">
      <alignment horizontal="left" vertical="center" wrapText="1"/>
    </xf>
    <xf numFmtId="0" fontId="11" fillId="0" borderId="4" xfId="1"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189" fontId="11" fillId="0" borderId="4" xfId="13" applyNumberFormat="1" applyFont="1" applyBorder="1" applyAlignment="1">
      <alignment horizontal="left" vertical="center" indent="3"/>
    </xf>
    <xf numFmtId="189" fontId="0" fillId="0" borderId="5" xfId="0" applyNumberFormat="1" applyBorder="1" applyAlignment="1">
      <alignment horizontal="left" vertical="center" indent="3"/>
    </xf>
    <xf numFmtId="0" fontId="11" fillId="0" borderId="0" xfId="1" applyFont="1" applyAlignment="1" applyProtection="1">
      <alignment vertical="center" wrapText="1"/>
      <protection locked="0"/>
    </xf>
    <xf numFmtId="0" fontId="35" fillId="5" borderId="79" xfId="0" applyFont="1" applyFill="1" applyBorder="1" applyAlignment="1">
      <alignment horizontal="center" vertical="center"/>
    </xf>
    <xf numFmtId="0" fontId="35" fillId="5" borderId="80" xfId="0" applyFont="1" applyFill="1" applyBorder="1" applyAlignment="1">
      <alignment horizontal="center" vertical="center"/>
    </xf>
    <xf numFmtId="0" fontId="35" fillId="5" borderId="81" xfId="0" applyFont="1" applyFill="1" applyBorder="1" applyAlignment="1">
      <alignment horizontal="center" vertical="center"/>
    </xf>
    <xf numFmtId="0" fontId="11" fillId="0" borderId="38" xfId="0" applyFont="1" applyBorder="1" applyAlignment="1">
      <alignment vertical="center" wrapText="1"/>
    </xf>
    <xf numFmtId="0" fontId="0" fillId="0" borderId="54" xfId="0" applyBorder="1" applyAlignment="1">
      <alignment vertical="center" wrapText="1"/>
    </xf>
    <xf numFmtId="0" fontId="11" fillId="0" borderId="38"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54" xfId="0" applyFont="1" applyBorder="1" applyAlignment="1" applyProtection="1">
      <alignment vertical="center" wrapText="1"/>
      <protection locked="0"/>
    </xf>
    <xf numFmtId="0" fontId="7" fillId="0" borderId="3" xfId="0" applyFont="1" applyBorder="1" applyAlignment="1">
      <alignment vertical="center" wrapText="1"/>
    </xf>
    <xf numFmtId="0" fontId="7" fillId="0" borderId="54" xfId="0" applyFont="1" applyBorder="1" applyAlignment="1">
      <alignmen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82" xfId="0" applyFont="1" applyBorder="1" applyAlignment="1" applyProtection="1">
      <alignment vertical="center" wrapText="1"/>
      <protection locked="0"/>
    </xf>
    <xf numFmtId="0" fontId="7" fillId="0" borderId="83" xfId="0" applyFont="1" applyBorder="1" applyAlignment="1" applyProtection="1">
      <alignment vertical="center" wrapText="1"/>
      <protection locked="0"/>
    </xf>
    <xf numFmtId="0" fontId="7" fillId="0" borderId="84" xfId="0" applyFont="1" applyBorder="1" applyAlignment="1" applyProtection="1">
      <alignment vertical="center" wrapText="1"/>
      <protection locked="0"/>
    </xf>
    <xf numFmtId="0" fontId="35" fillId="0" borderId="1" xfId="0" applyFont="1" applyBorder="1" applyAlignment="1">
      <alignment horizontal="center" vertical="center"/>
    </xf>
    <xf numFmtId="0" fontId="36" fillId="0" borderId="1" xfId="0" applyFont="1" applyBorder="1" applyAlignment="1">
      <alignment horizontal="center" vertical="center"/>
    </xf>
    <xf numFmtId="0" fontId="11" fillId="0" borderId="82" xfId="0" applyFont="1" applyBorder="1" applyAlignment="1">
      <alignment vertical="center" wrapText="1"/>
    </xf>
    <xf numFmtId="0" fontId="7" fillId="0" borderId="83" xfId="0" applyFont="1" applyBorder="1" applyAlignment="1">
      <alignment vertical="center" wrapText="1"/>
    </xf>
    <xf numFmtId="0" fontId="7" fillId="0" borderId="84" xfId="0" applyFont="1" applyBorder="1" applyAlignment="1">
      <alignment vertical="center" wrapText="1"/>
    </xf>
    <xf numFmtId="0" fontId="11" fillId="0" borderId="38" xfId="0" applyFont="1" applyBorder="1" applyAlignment="1">
      <alignment horizontal="left" vertical="center" wrapText="1"/>
    </xf>
    <xf numFmtId="0" fontId="0" fillId="0" borderId="54" xfId="0" applyBorder="1" applyAlignment="1">
      <alignment horizontal="left" vertical="center" wrapText="1"/>
    </xf>
    <xf numFmtId="0" fontId="11" fillId="0" borderId="38"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11" fillId="0" borderId="82" xfId="0" applyFont="1"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37" fillId="0" borderId="59" xfId="1" applyFont="1" applyBorder="1" applyAlignment="1">
      <alignment horizontal="center" vertical="center"/>
    </xf>
    <xf numFmtId="0" fontId="36" fillId="0" borderId="60" xfId="0" applyFont="1" applyBorder="1" applyAlignment="1">
      <alignment horizontal="center" vertical="center"/>
    </xf>
    <xf numFmtId="0" fontId="36" fillId="0" borderId="61" xfId="0" applyFont="1" applyBorder="1" applyAlignment="1">
      <alignment horizontal="center" vertical="center"/>
    </xf>
    <xf numFmtId="0" fontId="8" fillId="0" borderId="35" xfId="1"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67" xfId="0" applyBorder="1" applyAlignment="1">
      <alignment horizontal="center" vertical="center"/>
    </xf>
    <xf numFmtId="0" fontId="0" fillId="0" borderId="0" xfId="0"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8" fillId="0" borderId="40" xfId="1"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177" fontId="33" fillId="0" borderId="4" xfId="1" applyNumberFormat="1" applyFont="1" applyBorder="1" applyAlignment="1" applyProtection="1">
      <alignment vertical="center" wrapText="1"/>
      <protection locked="0"/>
    </xf>
    <xf numFmtId="0" fontId="33" fillId="0" borderId="5" xfId="0" applyFont="1" applyBorder="1" applyAlignment="1" applyProtection="1">
      <alignment vertical="center" wrapText="1"/>
      <protection locked="0"/>
    </xf>
    <xf numFmtId="0" fontId="33" fillId="0" borderId="54" xfId="0" applyFont="1" applyBorder="1" applyAlignment="1" applyProtection="1">
      <alignment vertical="center" wrapText="1"/>
      <protection locked="0"/>
    </xf>
    <xf numFmtId="0" fontId="33" fillId="0" borderId="89" xfId="0" applyFont="1" applyBorder="1" applyAlignment="1">
      <alignment vertical="center" wrapText="1"/>
    </xf>
    <xf numFmtId="177" fontId="33" fillId="0" borderId="11" xfId="1" applyNumberFormat="1" applyFont="1" applyBorder="1" applyAlignment="1" applyProtection="1">
      <alignment vertical="center" wrapText="1"/>
      <protection locked="0"/>
    </xf>
    <xf numFmtId="0" fontId="33" fillId="0" borderId="12" xfId="0" applyFont="1" applyBorder="1" applyAlignment="1" applyProtection="1">
      <alignment vertical="center" wrapText="1"/>
      <protection locked="0"/>
    </xf>
    <xf numFmtId="177" fontId="33" fillId="0" borderId="6" xfId="1" applyNumberFormat="1" applyFont="1" applyBorder="1" applyAlignment="1" applyProtection="1">
      <alignment vertical="center" wrapText="1"/>
      <protection locked="0"/>
    </xf>
    <xf numFmtId="0" fontId="33" fillId="0" borderId="8" xfId="0" applyFont="1" applyBorder="1" applyAlignment="1" applyProtection="1">
      <alignment vertical="center" wrapText="1"/>
      <protection locked="0"/>
    </xf>
    <xf numFmtId="0" fontId="33" fillId="0" borderId="55" xfId="0" applyFont="1" applyBorder="1" applyAlignment="1" applyProtection="1">
      <alignment vertical="center" wrapText="1"/>
      <protection locked="0"/>
    </xf>
    <xf numFmtId="177" fontId="8" fillId="0" borderId="64" xfId="1" applyNumberFormat="1" applyFont="1" applyBorder="1">
      <alignment vertical="center"/>
    </xf>
    <xf numFmtId="0" fontId="0" fillId="0" borderId="65" xfId="0" applyBorder="1" applyAlignment="1">
      <alignment vertical="center"/>
    </xf>
    <xf numFmtId="0" fontId="0" fillId="0" borderId="66" xfId="0" applyBorder="1" applyAlignment="1">
      <alignment vertical="center"/>
    </xf>
    <xf numFmtId="0" fontId="33" fillId="0" borderId="53" xfId="0" applyFont="1" applyBorder="1" applyAlignment="1" applyProtection="1">
      <alignment vertical="center" wrapText="1"/>
      <protection locked="0"/>
    </xf>
    <xf numFmtId="0" fontId="8" fillId="0" borderId="52" xfId="1" applyFont="1" applyBorder="1" applyAlignment="1">
      <alignment vertical="center" textRotation="255"/>
    </xf>
    <xf numFmtId="0" fontId="8" fillId="0" borderId="40" xfId="0" applyFont="1" applyBorder="1" applyAlignment="1">
      <alignment vertical="center" textRotation="255"/>
    </xf>
    <xf numFmtId="0" fontId="8" fillId="0" borderId="41" xfId="0" applyFont="1" applyBorder="1" applyAlignment="1">
      <alignment vertical="center" textRotation="255"/>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0" fillId="0" borderId="55" xfId="0" applyBorder="1" applyAlignment="1">
      <alignment horizontal="center" vertical="center"/>
    </xf>
    <xf numFmtId="177" fontId="33" fillId="0" borderId="6" xfId="1" applyNumberFormat="1" applyFont="1" applyBorder="1" applyAlignment="1">
      <alignment vertical="center" wrapText="1"/>
    </xf>
    <xf numFmtId="0" fontId="33" fillId="0" borderId="8" xfId="0" applyFont="1" applyBorder="1" applyAlignment="1">
      <alignment vertical="center" wrapText="1"/>
    </xf>
    <xf numFmtId="0" fontId="33" fillId="0" borderId="55" xfId="0" applyFont="1" applyBorder="1" applyAlignment="1">
      <alignment vertical="center" wrapText="1"/>
    </xf>
    <xf numFmtId="0" fontId="8" fillId="0" borderId="56" xfId="1" applyFont="1" applyBorder="1" applyAlignment="1">
      <alignment horizontal="center" vertical="center" wrapText="1"/>
    </xf>
    <xf numFmtId="0" fontId="8" fillId="0" borderId="40" xfId="1" applyFont="1" applyBorder="1" applyAlignment="1">
      <alignment vertical="center" textRotation="255"/>
    </xf>
    <xf numFmtId="0" fontId="0" fillId="0" borderId="53" xfId="0" applyBorder="1" applyAlignment="1">
      <alignment horizontal="center" vertical="center"/>
    </xf>
    <xf numFmtId="177" fontId="33" fillId="0" borderId="11" xfId="1" applyNumberFormat="1" applyFont="1" applyBorder="1" applyAlignment="1">
      <alignment vertical="center" wrapText="1"/>
    </xf>
    <xf numFmtId="0" fontId="33" fillId="0" borderId="12" xfId="0" applyFont="1" applyBorder="1" applyAlignment="1">
      <alignment vertical="center" wrapText="1"/>
    </xf>
    <xf numFmtId="0" fontId="33" fillId="0" borderId="53" xfId="0" applyFont="1" applyBorder="1" applyAlignment="1">
      <alignment vertical="center" wrapText="1"/>
    </xf>
    <xf numFmtId="0" fontId="0" fillId="0" borderId="54" xfId="0" applyBorder="1" applyAlignment="1">
      <alignment horizontal="center" vertical="center"/>
    </xf>
    <xf numFmtId="177" fontId="33" fillId="0" borderId="4" xfId="1" applyNumberFormat="1" applyFont="1" applyBorder="1" applyAlignment="1">
      <alignment vertical="center" wrapText="1"/>
    </xf>
    <xf numFmtId="0" fontId="33" fillId="0" borderId="5" xfId="0" applyFont="1" applyBorder="1" applyAlignment="1">
      <alignment vertical="center" wrapText="1"/>
    </xf>
    <xf numFmtId="0" fontId="33" fillId="0" borderId="54" xfId="0" applyFont="1" applyBorder="1" applyAlignment="1">
      <alignment vertical="center" wrapText="1"/>
    </xf>
    <xf numFmtId="0" fontId="0" fillId="0" borderId="54" xfId="0" applyBorder="1" applyAlignment="1">
      <alignment horizontal="right" vertical="center" indent="1"/>
    </xf>
    <xf numFmtId="0" fontId="8" fillId="0" borderId="7" xfId="1" applyFont="1" applyBorder="1" applyAlignment="1">
      <alignment vertical="center" shrinkToFit="1"/>
    </xf>
    <xf numFmtId="0" fontId="8" fillId="0" borderId="8" xfId="1" applyFont="1" applyBorder="1" applyAlignment="1">
      <alignment vertical="center" shrinkToFit="1"/>
    </xf>
    <xf numFmtId="0" fontId="8" fillId="0" borderId="7" xfId="1" applyFont="1" applyBorder="1" applyAlignment="1" applyProtection="1">
      <alignment vertical="center" shrinkToFit="1"/>
      <protection locked="0"/>
    </xf>
    <xf numFmtId="0" fontId="8" fillId="0" borderId="8" xfId="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7" xfId="0" applyFont="1" applyBorder="1" applyAlignment="1" applyProtection="1">
      <alignment vertical="center" shrinkToFit="1"/>
      <protection locked="0"/>
    </xf>
    <xf numFmtId="0" fontId="8" fillId="0" borderId="4" xfId="1"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37" fillId="0" borderId="15" xfId="1" applyFont="1" applyBorder="1" applyAlignment="1">
      <alignment horizontal="center" vertical="center" shrinkToFit="1"/>
    </xf>
    <xf numFmtId="181" fontId="8" fillId="0" borderId="1" xfId="1" applyNumberFormat="1" applyFont="1" applyBorder="1" applyProtection="1">
      <alignment vertical="center"/>
      <protection locked="0"/>
    </xf>
    <xf numFmtId="181" fontId="0" fillId="0" borderId="1" xfId="0" applyNumberFormat="1" applyBorder="1" applyAlignment="1" applyProtection="1">
      <alignment vertical="center"/>
      <protection locked="0"/>
    </xf>
    <xf numFmtId="181" fontId="8" fillId="0" borderId="2" xfId="1" applyNumberFormat="1" applyFont="1" applyBorder="1" applyProtection="1">
      <alignment vertical="center"/>
      <protection locked="0"/>
    </xf>
    <xf numFmtId="181" fontId="0" fillId="0" borderId="2" xfId="0" applyNumberFormat="1" applyBorder="1" applyAlignment="1" applyProtection="1">
      <alignment vertical="center"/>
      <protection locked="0"/>
    </xf>
    <xf numFmtId="0" fontId="8" fillId="0" borderId="2" xfId="1" applyFont="1" applyBorder="1" applyProtection="1">
      <alignment vertical="center"/>
      <protection locked="0"/>
    </xf>
    <xf numFmtId="0" fontId="8" fillId="0" borderId="1" xfId="1"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81" fontId="8" fillId="0" borderId="1" xfId="1" applyNumberFormat="1" applyFont="1" applyBorder="1">
      <alignment vertical="center"/>
    </xf>
    <xf numFmtId="181" fontId="0" fillId="0" borderId="1" xfId="0" applyNumberFormat="1" applyBorder="1" applyAlignment="1">
      <alignment vertical="center"/>
    </xf>
    <xf numFmtId="0" fontId="8" fillId="0" borderId="2" xfId="1" applyFont="1" applyBorder="1">
      <alignment vertical="center"/>
    </xf>
    <xf numFmtId="181" fontId="8" fillId="0" borderId="2" xfId="1" applyNumberFormat="1" applyFont="1" applyBorder="1">
      <alignment vertical="center"/>
    </xf>
    <xf numFmtId="181" fontId="0" fillId="0" borderId="2" xfId="0" applyNumberFormat="1" applyBorder="1" applyAlignment="1">
      <alignment vertical="center"/>
    </xf>
    <xf numFmtId="0" fontId="0" fillId="0" borderId="1" xfId="0" applyBorder="1" applyAlignment="1">
      <alignment horizontal="center" vertical="center" shrinkToFit="1"/>
    </xf>
    <xf numFmtId="181" fontId="8" fillId="0" borderId="4" xfId="1" applyNumberFormat="1" applyFont="1" applyBorder="1">
      <alignment vertical="center"/>
    </xf>
    <xf numFmtId="181" fontId="8" fillId="0" borderId="3" xfId="1" applyNumberFormat="1" applyFont="1" applyBorder="1">
      <alignment vertical="center"/>
    </xf>
    <xf numFmtId="181" fontId="0" fillId="0" borderId="3" xfId="0" applyNumberFormat="1" applyBorder="1" applyAlignment="1">
      <alignment vertical="center"/>
    </xf>
    <xf numFmtId="181" fontId="0" fillId="0" borderId="5" xfId="0" applyNumberFormat="1" applyBorder="1" applyAlignment="1">
      <alignment vertical="center"/>
    </xf>
    <xf numFmtId="181" fontId="8" fillId="0" borderId="4" xfId="1" applyNumberFormat="1" applyFont="1" applyBorder="1" applyProtection="1">
      <alignment vertical="center"/>
      <protection locked="0"/>
    </xf>
    <xf numFmtId="181" fontId="8" fillId="0" borderId="3" xfId="1" applyNumberFormat="1" applyFont="1" applyBorder="1" applyProtection="1">
      <alignment vertical="center"/>
      <protection locked="0"/>
    </xf>
    <xf numFmtId="181" fontId="0" fillId="0" borderId="3" xfId="0" applyNumberFormat="1" applyBorder="1" applyAlignment="1" applyProtection="1">
      <alignment vertical="center"/>
      <protection locked="0"/>
    </xf>
    <xf numFmtId="181" fontId="0" fillId="0" borderId="5" xfId="0" applyNumberFormat="1" applyBorder="1" applyAlignment="1" applyProtection="1">
      <alignment vertical="center"/>
      <protection locked="0"/>
    </xf>
    <xf numFmtId="0" fontId="20" fillId="0" borderId="40" xfId="6" applyFont="1" applyBorder="1" applyProtection="1">
      <alignment vertical="center"/>
      <protection locked="0"/>
    </xf>
    <xf numFmtId="0" fontId="20" fillId="0" borderId="4" xfId="6" applyFont="1" applyBorder="1" applyProtection="1">
      <alignment vertical="center"/>
      <protection locked="0"/>
    </xf>
    <xf numFmtId="0" fontId="20" fillId="0" borderId="41" xfId="6" applyFont="1" applyBorder="1" applyProtection="1">
      <alignment vertical="center"/>
      <protection locked="0"/>
    </xf>
    <xf numFmtId="0" fontId="20" fillId="0" borderId="6" xfId="6" applyFont="1" applyBorder="1" applyProtection="1">
      <alignment vertical="center"/>
      <protection locked="0"/>
    </xf>
    <xf numFmtId="0" fontId="20" fillId="0" borderId="0" xfId="6" applyFont="1" applyAlignment="1" applyProtection="1">
      <alignment horizontal="left" vertical="center"/>
      <protection locked="0"/>
    </xf>
    <xf numFmtId="0" fontId="20" fillId="0" borderId="40" xfId="6" applyFont="1" applyBorder="1">
      <alignment vertical="center"/>
    </xf>
    <xf numFmtId="0" fontId="20" fillId="0" borderId="4" xfId="6" applyFont="1" applyBorder="1">
      <alignment vertical="center"/>
    </xf>
    <xf numFmtId="0" fontId="20" fillId="0" borderId="41" xfId="6" applyFont="1" applyBorder="1">
      <alignment vertical="center"/>
    </xf>
    <xf numFmtId="0" fontId="20" fillId="0" borderId="6" xfId="6" applyFont="1" applyBorder="1">
      <alignment vertical="center"/>
    </xf>
    <xf numFmtId="0" fontId="20" fillId="0" borderId="0" xfId="6" applyFont="1" applyAlignment="1">
      <alignment horizontal="left" vertical="center"/>
    </xf>
    <xf numFmtId="178" fontId="11" fillId="0" borderId="6" xfId="1" applyNumberFormat="1" applyFont="1" applyBorder="1" applyAlignment="1" applyProtection="1">
      <alignment horizontal="distributed" vertical="center" indent="5"/>
      <protection locked="0"/>
    </xf>
    <xf numFmtId="0" fontId="0" fillId="0" borderId="7" xfId="0" applyBorder="1" applyAlignment="1" applyProtection="1">
      <alignment horizontal="distributed" vertical="center" indent="5"/>
      <protection locked="0"/>
    </xf>
    <xf numFmtId="178" fontId="11" fillId="0" borderId="11" xfId="1" applyNumberFormat="1" applyFont="1" applyBorder="1" applyAlignment="1" applyProtection="1">
      <alignment horizontal="distributed" vertical="center" indent="5"/>
      <protection locked="0"/>
    </xf>
    <xf numFmtId="0" fontId="0" fillId="0" borderId="2" xfId="0" applyBorder="1" applyAlignment="1" applyProtection="1">
      <alignment horizontal="distributed" vertical="center" indent="5"/>
      <protection locked="0"/>
    </xf>
    <xf numFmtId="0" fontId="11" fillId="0" borderId="0" xfId="1" applyFont="1" applyAlignment="1" applyProtection="1">
      <alignment horizontal="left"/>
      <protection locked="0"/>
    </xf>
    <xf numFmtId="0" fontId="0" fillId="0" borderId="0" xfId="0" applyAlignment="1" applyProtection="1">
      <alignment horizontal="left"/>
      <protection locked="0"/>
    </xf>
    <xf numFmtId="179" fontId="11" fillId="0" borderId="7" xfId="1" applyNumberFormat="1" applyFont="1" applyBorder="1" applyAlignment="1" applyProtection="1">
      <alignment horizontal="right" vertical="center" indent="10"/>
      <protection locked="0"/>
    </xf>
    <xf numFmtId="179" fontId="0" fillId="0" borderId="8" xfId="0" applyNumberFormat="1" applyBorder="1" applyAlignment="1" applyProtection="1">
      <alignment horizontal="right" vertical="center" indent="10"/>
      <protection locked="0"/>
    </xf>
    <xf numFmtId="179" fontId="11" fillId="0" borderId="0" xfId="1" applyNumberFormat="1" applyFont="1" applyAlignment="1">
      <alignment horizontal="right" vertical="center" indent="10"/>
    </xf>
    <xf numFmtId="179" fontId="0" fillId="0" borderId="10" xfId="0" applyNumberFormat="1" applyBorder="1" applyAlignment="1">
      <alignment horizontal="right" vertical="center" indent="10"/>
    </xf>
    <xf numFmtId="179" fontId="11" fillId="0" borderId="2" xfId="1" applyNumberFormat="1" applyFont="1" applyBorder="1" applyAlignment="1">
      <alignment horizontal="right" vertical="center" indent="10"/>
    </xf>
    <xf numFmtId="179" fontId="0" fillId="0" borderId="12" xfId="0" applyNumberFormat="1" applyBorder="1" applyAlignment="1">
      <alignment horizontal="right" vertical="center" indent="10"/>
    </xf>
    <xf numFmtId="0" fontId="0" fillId="0" borderId="0" xfId="0" applyAlignment="1" applyProtection="1">
      <alignment vertical="center" wrapText="1"/>
      <protection locked="0"/>
    </xf>
    <xf numFmtId="0" fontId="11" fillId="0" borderId="3" xfId="1" applyFont="1" applyBorder="1" applyAlignment="1">
      <alignment horizontal="left" vertical="center" wrapText="1"/>
    </xf>
    <xf numFmtId="0" fontId="11" fillId="0" borderId="5" xfId="0" applyFont="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1" fillId="0" borderId="4" xfId="0" applyFont="1" applyBorder="1" applyAlignment="1" applyProtection="1">
      <alignment horizontal="left" vertical="center" wrapText="1"/>
      <protection locked="0"/>
    </xf>
    <xf numFmtId="0" fontId="8" fillId="2" borderId="8" xfId="1" applyFont="1" applyFill="1" applyBorder="1" applyAlignment="1" applyProtection="1">
      <alignment vertical="center" shrinkToFit="1"/>
      <protection locked="0"/>
    </xf>
    <xf numFmtId="0" fontId="32" fillId="0" borderId="0" xfId="1" applyFont="1" applyAlignment="1">
      <alignment horizontal="center" vertical="center"/>
    </xf>
    <xf numFmtId="0" fontId="32" fillId="0" borderId="0" xfId="1" applyFont="1" applyAlignment="1">
      <alignment horizontal="center" vertical="center" wrapText="1"/>
    </xf>
  </cellXfs>
  <cellStyles count="14">
    <cellStyle name="桁区切り" xfId="3" builtinId="6"/>
    <cellStyle name="桁区切り 2" xfId="11" xr:uid="{1615C952-B50C-4687-92CA-368771023C0C}"/>
    <cellStyle name="標準" xfId="0" builtinId="0"/>
    <cellStyle name="標準 12" xfId="5" xr:uid="{4894982A-7465-4755-89FC-E52CAC28B369}"/>
    <cellStyle name="標準 2" xfId="1" xr:uid="{795D4ADC-2F09-4888-93AF-44F83ECD9AB0}"/>
    <cellStyle name="標準 2 2" xfId="13" xr:uid="{E36D6D65-2274-4309-B91A-0AB6A84C2516}"/>
    <cellStyle name="標準 3" xfId="8" xr:uid="{7C88B870-96FE-45CE-BC89-7F4FA40EC361}"/>
    <cellStyle name="標準 4" xfId="2" xr:uid="{F218F30F-70C7-4436-BE22-156E164B7970}"/>
    <cellStyle name="標準 4 3 2 2 2 2" xfId="7" xr:uid="{2255FE73-ECD2-4B73-97DC-ABA6AE8C21FD}"/>
    <cellStyle name="標準 4 3 2 3" xfId="10" xr:uid="{136AE238-47E0-425C-9EC0-507A675ED59E}"/>
    <cellStyle name="標準 5" xfId="12" xr:uid="{C85B3C55-1A3C-4F54-8314-A35FD1D421CC}"/>
    <cellStyle name="標準 6 2" xfId="9" xr:uid="{EDC69C75-016E-42A5-B7EF-D426FD6AD670}"/>
    <cellStyle name="標準 9 3" xfId="4" xr:uid="{31627355-6FA2-454F-8077-1B192E1AC09F}"/>
    <cellStyle name="標準 9 3 2 2" xfId="6" xr:uid="{9D3EB824-3058-47AC-A6B1-924B2186D94E}"/>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FF0000"/>
      </font>
      <fill>
        <patternFill>
          <bgColor rgb="FFFFFF00"/>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112978</xdr:colOff>
      <xdr:row>0</xdr:row>
      <xdr:rowOff>89647</xdr:rowOff>
    </xdr:from>
    <xdr:to>
      <xdr:col>14</xdr:col>
      <xdr:colOff>167166</xdr:colOff>
      <xdr:row>2</xdr:row>
      <xdr:rowOff>44824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978" y="93457"/>
          <a:ext cx="2858348" cy="29617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ea typeface="ＤＦ特太ゴシック体" pitchFamily="1" charset="-128"/>
            </a:rPr>
            <a:t>チェックリスト</a:t>
          </a:r>
          <a:r>
            <a:rPr kumimoji="1" lang="ja-JP" altLang="en-US" sz="1100">
              <a:solidFill>
                <a:schemeClr val="tx1"/>
              </a:solidFill>
              <a:ea typeface="ＤＦ特太ゴシック体" pitchFamily="1" charset="-128"/>
            </a:rPr>
            <a:t>　（博物館）</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133350</xdr:rowOff>
        </xdr:from>
        <xdr:to>
          <xdr:col>5</xdr:col>
          <xdr:colOff>19050</xdr:colOff>
          <xdr:row>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xdr:row>
          <xdr:rowOff>133350</xdr:rowOff>
        </xdr:from>
        <xdr:to>
          <xdr:col>12</xdr:col>
          <xdr:colOff>47625</xdr:colOff>
          <xdr:row>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133350</xdr:rowOff>
        </xdr:from>
        <xdr:to>
          <xdr:col>22</xdr:col>
          <xdr:colOff>28575</xdr:colOff>
          <xdr:row>7</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142875</xdr:rowOff>
        </xdr:from>
        <xdr:to>
          <xdr:col>5</xdr:col>
          <xdr:colOff>47625</xdr:colOff>
          <xdr:row>11</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142875</xdr:rowOff>
        </xdr:from>
        <xdr:to>
          <xdr:col>12</xdr:col>
          <xdr:colOff>38100</xdr:colOff>
          <xdr:row>11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133350</xdr:rowOff>
        </xdr:from>
        <xdr:to>
          <xdr:col>5</xdr:col>
          <xdr:colOff>47625</xdr:colOff>
          <xdr:row>15</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133350</xdr:rowOff>
        </xdr:from>
        <xdr:to>
          <xdr:col>5</xdr:col>
          <xdr:colOff>47625</xdr:colOff>
          <xdr:row>19</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133350</xdr:rowOff>
        </xdr:from>
        <xdr:to>
          <xdr:col>5</xdr:col>
          <xdr:colOff>38100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133350</xdr:rowOff>
        </xdr:from>
        <xdr:to>
          <xdr:col>14</xdr:col>
          <xdr:colOff>38100</xdr:colOff>
          <xdr:row>27</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133350</xdr:rowOff>
        </xdr:from>
        <xdr:to>
          <xdr:col>5</xdr:col>
          <xdr:colOff>47625</xdr:colOff>
          <xdr:row>31</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29</xdr:row>
          <xdr:rowOff>133350</xdr:rowOff>
        </xdr:from>
        <xdr:to>
          <xdr:col>25</xdr:col>
          <xdr:colOff>47625</xdr:colOff>
          <xdr:row>31</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352425</xdr:rowOff>
        </xdr:from>
        <xdr:to>
          <xdr:col>5</xdr:col>
          <xdr:colOff>47625</xdr:colOff>
          <xdr:row>33</xdr:row>
          <xdr:rowOff>38100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31</xdr:row>
          <xdr:rowOff>352425</xdr:rowOff>
        </xdr:from>
        <xdr:to>
          <xdr:col>25</xdr:col>
          <xdr:colOff>47625</xdr:colOff>
          <xdr:row>33</xdr:row>
          <xdr:rowOff>38100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133350</xdr:rowOff>
        </xdr:from>
        <xdr:to>
          <xdr:col>5</xdr:col>
          <xdr:colOff>47625</xdr:colOff>
          <xdr:row>31</xdr:row>
          <xdr:rowOff>200025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133350</xdr:rowOff>
        </xdr:from>
        <xdr:to>
          <xdr:col>5</xdr:col>
          <xdr:colOff>47625</xdr:colOff>
          <xdr:row>38</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xdr:row>
          <xdr:rowOff>133350</xdr:rowOff>
        </xdr:from>
        <xdr:to>
          <xdr:col>25</xdr:col>
          <xdr:colOff>47625</xdr:colOff>
          <xdr:row>38</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142875</xdr:rowOff>
        </xdr:from>
        <xdr:to>
          <xdr:col>25</xdr:col>
          <xdr:colOff>47625</xdr:colOff>
          <xdr:row>40</xdr:row>
          <xdr:rowOff>38100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142875</xdr:rowOff>
        </xdr:from>
        <xdr:to>
          <xdr:col>25</xdr:col>
          <xdr:colOff>47625</xdr:colOff>
          <xdr:row>42</xdr:row>
          <xdr:rowOff>38100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133350</xdr:rowOff>
        </xdr:from>
        <xdr:to>
          <xdr:col>25</xdr:col>
          <xdr:colOff>47625</xdr:colOff>
          <xdr:row>44</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133350</xdr:rowOff>
        </xdr:from>
        <xdr:to>
          <xdr:col>25</xdr:col>
          <xdr:colOff>47625</xdr:colOff>
          <xdr:row>46</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133350</xdr:rowOff>
        </xdr:from>
        <xdr:to>
          <xdr:col>25</xdr:col>
          <xdr:colOff>47625</xdr:colOff>
          <xdr:row>50</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133350</xdr:rowOff>
        </xdr:from>
        <xdr:to>
          <xdr:col>5</xdr:col>
          <xdr:colOff>47625</xdr:colOff>
          <xdr:row>55</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133350</xdr:rowOff>
        </xdr:from>
        <xdr:to>
          <xdr:col>5</xdr:col>
          <xdr:colOff>47625</xdr:colOff>
          <xdr:row>59</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133350</xdr:rowOff>
        </xdr:from>
        <xdr:to>
          <xdr:col>5</xdr:col>
          <xdr:colOff>47625</xdr:colOff>
          <xdr:row>63</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133350</xdr:rowOff>
        </xdr:from>
        <xdr:to>
          <xdr:col>5</xdr:col>
          <xdr:colOff>57150</xdr:colOff>
          <xdr:row>67</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142875</xdr:rowOff>
        </xdr:from>
        <xdr:to>
          <xdr:col>5</xdr:col>
          <xdr:colOff>57150</xdr:colOff>
          <xdr:row>23</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xdr:row>
          <xdr:rowOff>133350</xdr:rowOff>
        </xdr:from>
        <xdr:to>
          <xdr:col>25</xdr:col>
          <xdr:colOff>47625</xdr:colOff>
          <xdr:row>31</xdr:row>
          <xdr:rowOff>200025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10</xdr:col>
      <xdr:colOff>438150</xdr:colOff>
      <xdr:row>0</xdr:row>
      <xdr:rowOff>1905</xdr:rowOff>
    </xdr:from>
    <xdr:to>
      <xdr:col>12</xdr:col>
      <xdr:colOff>872723</xdr:colOff>
      <xdr:row>1</xdr:row>
      <xdr:rowOff>47672</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8782050" y="1905"/>
          <a:ext cx="222527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266700</xdr:colOff>
      <xdr:row>0</xdr:row>
      <xdr:rowOff>0</xdr:rowOff>
    </xdr:from>
    <xdr:to>
      <xdr:col>31</xdr:col>
      <xdr:colOff>783188</xdr:colOff>
      <xdr:row>1</xdr:row>
      <xdr:rowOff>55292</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2477750" y="0"/>
          <a:ext cx="215478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8</xdr:col>
      <xdr:colOff>180975</xdr:colOff>
      <xdr:row>0</xdr:row>
      <xdr:rowOff>44012</xdr:rowOff>
    </xdr:from>
    <xdr:ext cx="1857375" cy="392800"/>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2752725" y="44012"/>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25</xdr:col>
      <xdr:colOff>0</xdr:colOff>
      <xdr:row>0</xdr:row>
      <xdr:rowOff>34487</xdr:rowOff>
    </xdr:from>
    <xdr:ext cx="1857375" cy="39280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0039350" y="34487"/>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F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44</xdr:row>
          <xdr:rowOff>38100</xdr:rowOff>
        </xdr:from>
        <xdr:to>
          <xdr:col>25</xdr:col>
          <xdr:colOff>152400</xdr:colOff>
          <xdr:row>44</xdr:row>
          <xdr:rowOff>228600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F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45</xdr:row>
          <xdr:rowOff>47625</xdr:rowOff>
        </xdr:from>
        <xdr:to>
          <xdr:col>25</xdr:col>
          <xdr:colOff>57150</xdr:colOff>
          <xdr:row>45</xdr:row>
          <xdr:rowOff>200025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F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53</xdr:row>
          <xdr:rowOff>38100</xdr:rowOff>
        </xdr:from>
        <xdr:to>
          <xdr:col>25</xdr:col>
          <xdr:colOff>171450</xdr:colOff>
          <xdr:row>53</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F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54</xdr:row>
          <xdr:rowOff>47625</xdr:rowOff>
        </xdr:from>
        <xdr:to>
          <xdr:col>25</xdr:col>
          <xdr:colOff>57150</xdr:colOff>
          <xdr:row>54</xdr:row>
          <xdr:rowOff>209550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F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31</xdr:col>
      <xdr:colOff>276226</xdr:colOff>
      <xdr:row>0</xdr:row>
      <xdr:rowOff>0</xdr:rowOff>
    </xdr:from>
    <xdr:to>
      <xdr:col>33</xdr:col>
      <xdr:colOff>663174</xdr:colOff>
      <xdr:row>1</xdr:row>
      <xdr:rowOff>53387</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13896976" y="0"/>
          <a:ext cx="202524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11</xdr:col>
      <xdr:colOff>0</xdr:colOff>
      <xdr:row>0</xdr:row>
      <xdr:rowOff>28575</xdr:rowOff>
    </xdr:from>
    <xdr:ext cx="1857375" cy="392800"/>
    <xdr:sp macro="" textlink="">
      <xdr:nvSpPr>
        <xdr:cNvPr id="12" name="テキスト ボックス 11">
          <a:extLst>
            <a:ext uri="{FF2B5EF4-FFF2-40B4-BE49-F238E27FC236}">
              <a16:creationId xmlns:a16="http://schemas.microsoft.com/office/drawing/2014/main" id="{00000000-0008-0000-0F00-00000C000000}"/>
            </a:ext>
          </a:extLst>
        </xdr:cNvPr>
        <xdr:cNvSpPr txBox="1"/>
      </xdr:nvSpPr>
      <xdr:spPr>
        <a:xfrm>
          <a:off x="3886200"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29</xdr:col>
      <xdr:colOff>228600</xdr:colOff>
      <xdr:row>0</xdr:row>
      <xdr:rowOff>0</xdr:rowOff>
    </xdr:from>
    <xdr:ext cx="1857375" cy="392800"/>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12211050" y="0"/>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18</xdr:col>
      <xdr:colOff>542925</xdr:colOff>
      <xdr:row>0</xdr:row>
      <xdr:rowOff>0</xdr:rowOff>
    </xdr:from>
    <xdr:to>
      <xdr:col>21</xdr:col>
      <xdr:colOff>739373</xdr:colOff>
      <xdr:row>1</xdr:row>
      <xdr:rowOff>78152</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2296775" y="0"/>
          <a:ext cx="2168123"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3</xdr:col>
      <xdr:colOff>685800</xdr:colOff>
      <xdr:row>0</xdr:row>
      <xdr:rowOff>28575</xdr:rowOff>
    </xdr:from>
    <xdr:ext cx="1857375" cy="392800"/>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7146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15</xdr:col>
      <xdr:colOff>685800</xdr:colOff>
      <xdr:row>0</xdr:row>
      <xdr:rowOff>28575</xdr:rowOff>
    </xdr:from>
    <xdr:ext cx="1857375" cy="392800"/>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101060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6-1</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1645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6-3-1</a:t>
          </a:r>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1500-000006000000}"/>
            </a:ext>
          </a:extLst>
        </xdr:cNvPr>
        <xdr:cNvSpPr/>
      </xdr:nvSpPr>
      <xdr:spPr>
        <a:xfrm>
          <a:off x="68160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076950" y="0"/>
          <a:ext cx="996548"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1674495</xdr:colOff>
      <xdr:row>0</xdr:row>
      <xdr:rowOff>0</xdr:rowOff>
    </xdr:from>
    <xdr:to>
      <xdr:col>2</xdr:col>
      <xdr:colOff>2659613</xdr:colOff>
      <xdr:row>0</xdr:row>
      <xdr:rowOff>301037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70145" y="0"/>
          <a:ext cx="98511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073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3969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076950" y="0"/>
          <a:ext cx="996548" cy="30675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554355</xdr:colOff>
      <xdr:row>0</xdr:row>
      <xdr:rowOff>7620</xdr:rowOff>
    </xdr:from>
    <xdr:to>
      <xdr:col>4</xdr:col>
      <xdr:colOff>1539473</xdr:colOff>
      <xdr:row>0</xdr:row>
      <xdr:rowOff>316277</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54855" y="7620"/>
          <a:ext cx="985118" cy="30865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114300</xdr:colOff>
      <xdr:row>0</xdr:row>
      <xdr:rowOff>0</xdr:rowOff>
    </xdr:from>
    <xdr:to>
      <xdr:col>6</xdr:col>
      <xdr:colOff>1949048</xdr:colOff>
      <xdr:row>1</xdr:row>
      <xdr:rowOff>131492</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9505950" y="0"/>
          <a:ext cx="183474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14.vml"/><Relationship Id="rId7" Type="http://schemas.openxmlformats.org/officeDocument/2006/relationships/ctrlProp" Target="../ctrlProps/ctrlProp35.xml"/><Relationship Id="rId12" Type="http://schemas.openxmlformats.org/officeDocument/2006/relationships/comments" Target="../comments13.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6.xml"/><Relationship Id="rId1" Type="http://schemas.openxmlformats.org/officeDocument/2006/relationships/printerSettings" Target="../printerSettings/printerSettings21.bin"/><Relationship Id="rId4" Type="http://schemas.openxmlformats.org/officeDocument/2006/relationships/comments" Target="../comments18.xml"/></Relationships>
</file>

<file path=xl/worksheets/_rels/sheet22.xml.rels><?xml version="1.0" encoding="UTF-8" standalone="yes"?>
<Relationships xmlns="http://schemas.openxmlformats.org/package/2006/relationships"><Relationship Id="rId8" Type="http://schemas.openxmlformats.org/officeDocument/2006/relationships/comments" Target="../comments19.xml"/><Relationship Id="rId3" Type="http://schemas.openxmlformats.org/officeDocument/2006/relationships/vmlDrawing" Target="../drawings/vmlDrawing20.vml"/><Relationship Id="rId7" Type="http://schemas.openxmlformats.org/officeDocument/2006/relationships/ctrlProp" Target="../ctrlProps/ctrlProp43.xml"/><Relationship Id="rId2" Type="http://schemas.openxmlformats.org/officeDocument/2006/relationships/drawing" Target="../drawings/drawing17.xml"/><Relationship Id="rId1" Type="http://schemas.openxmlformats.org/officeDocument/2006/relationships/printerSettings" Target="../printerSettings/printerSettings22.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FDC4-E0D7-4E31-BDAB-7951E8C9A511}">
  <sheetPr>
    <tabColor theme="9" tint="0.59999389629810485"/>
  </sheetPr>
  <dimension ref="A4:AP82"/>
  <sheetViews>
    <sheetView tabSelected="1" view="pageBreakPreview" zoomScaleNormal="100" zoomScaleSheetLayoutView="100" zoomScalePageLayoutView="85" workbookViewId="0">
      <selection activeCell="AH47" sqref="AH47"/>
    </sheetView>
  </sheetViews>
  <sheetFormatPr defaultColWidth="2.375" defaultRowHeight="13.5" customHeight="1"/>
  <cols>
    <col min="1" max="15" width="2.625" style="88" customWidth="1"/>
    <col min="16" max="19" width="2.625" style="89" customWidth="1"/>
    <col min="20" max="41" width="2.625" style="88" customWidth="1"/>
    <col min="42" max="16384" width="2.375" style="88"/>
  </cols>
  <sheetData>
    <row r="4" spans="1:41" ht="14.1" customHeight="1">
      <c r="A4" s="90"/>
      <c r="B4" s="90"/>
      <c r="C4" s="90"/>
      <c r="D4" s="90"/>
      <c r="E4" s="90"/>
      <c r="F4" s="90"/>
      <c r="G4" s="90"/>
      <c r="H4" s="90"/>
      <c r="I4" s="90"/>
      <c r="J4" s="90"/>
      <c r="K4" s="90"/>
      <c r="L4" s="90"/>
      <c r="M4" s="90"/>
      <c r="N4" s="90"/>
      <c r="O4" s="90"/>
      <c r="P4" s="91"/>
      <c r="Q4" s="91"/>
      <c r="R4" s="91"/>
      <c r="S4" s="91"/>
      <c r="T4" s="90"/>
      <c r="U4" s="90"/>
      <c r="V4" s="90"/>
      <c r="W4" s="90"/>
      <c r="X4" s="90"/>
      <c r="Y4" s="90"/>
      <c r="Z4" s="90"/>
      <c r="AA4" s="90"/>
      <c r="AB4" s="90"/>
      <c r="AC4" s="90"/>
      <c r="AD4" s="90"/>
      <c r="AE4" s="90"/>
      <c r="AF4" s="90"/>
      <c r="AG4" s="90"/>
      <c r="AH4" s="90"/>
      <c r="AI4" s="90"/>
      <c r="AJ4" s="90"/>
      <c r="AK4" s="90"/>
      <c r="AL4" s="90"/>
      <c r="AM4" s="90"/>
      <c r="AN4" s="90"/>
    </row>
    <row r="5" spans="1:41" ht="14.1" customHeight="1">
      <c r="A5" s="90"/>
      <c r="B5" s="90" t="s">
        <v>331</v>
      </c>
      <c r="C5" s="90"/>
      <c r="D5" s="90"/>
      <c r="E5" s="90"/>
      <c r="F5" s="90"/>
      <c r="G5" s="90"/>
      <c r="H5" s="90"/>
      <c r="I5" s="90"/>
      <c r="J5" s="90"/>
      <c r="K5" s="90"/>
      <c r="L5" s="90"/>
      <c r="M5" s="90"/>
      <c r="N5" s="90"/>
      <c r="O5" s="90"/>
      <c r="P5" s="92"/>
      <c r="Q5" s="92"/>
      <c r="R5" s="92"/>
      <c r="S5" s="92"/>
      <c r="T5" s="90"/>
      <c r="U5" s="90"/>
      <c r="V5" s="90"/>
      <c r="W5" s="90"/>
      <c r="X5" s="90"/>
      <c r="Y5" s="90"/>
      <c r="Z5" s="90"/>
      <c r="AA5" s="90"/>
      <c r="AB5" s="90"/>
      <c r="AC5" s="90"/>
      <c r="AD5" s="93"/>
      <c r="AE5" s="93"/>
      <c r="AF5" s="93"/>
      <c r="AG5" s="93"/>
      <c r="AH5" s="93"/>
      <c r="AI5" s="93"/>
      <c r="AJ5" s="93"/>
      <c r="AK5" s="93"/>
      <c r="AL5" s="93"/>
      <c r="AM5" s="93"/>
      <c r="AN5" s="93"/>
    </row>
    <row r="6" spans="1:41" ht="14.1" customHeight="1">
      <c r="A6" s="90"/>
      <c r="B6" s="90"/>
      <c r="C6" s="90"/>
      <c r="D6" s="90"/>
      <c r="E6" s="90"/>
      <c r="F6" s="90"/>
      <c r="G6" s="90"/>
      <c r="H6" s="90"/>
      <c r="I6" s="90"/>
      <c r="J6" s="90"/>
      <c r="K6" s="90"/>
      <c r="L6" s="90"/>
      <c r="M6" s="90"/>
      <c r="N6" s="90"/>
      <c r="O6" s="90"/>
      <c r="P6" s="92"/>
      <c r="Q6" s="92"/>
      <c r="R6" s="92"/>
      <c r="S6" s="92"/>
      <c r="T6" s="90"/>
      <c r="U6" s="90"/>
      <c r="V6" s="90"/>
      <c r="W6" s="90"/>
      <c r="X6" s="94"/>
      <c r="Y6" s="94"/>
      <c r="Z6" s="90"/>
      <c r="AA6" s="90"/>
      <c r="AB6" s="94"/>
      <c r="AC6" s="90"/>
      <c r="AD6" s="95"/>
      <c r="AE6" s="95"/>
      <c r="AF6" s="94"/>
      <c r="AG6" s="94"/>
      <c r="AH6" s="95"/>
      <c r="AI6" s="95"/>
      <c r="AJ6" s="95"/>
      <c r="AK6" s="95"/>
      <c r="AL6" s="95"/>
      <c r="AM6" s="95"/>
      <c r="AN6" s="95"/>
    </row>
    <row r="7" spans="1:41" ht="14.1" customHeight="1">
      <c r="A7" s="90"/>
      <c r="B7" s="90"/>
      <c r="C7" s="90" t="s">
        <v>166</v>
      </c>
      <c r="D7" s="90"/>
      <c r="E7" s="90"/>
      <c r="F7" s="90"/>
      <c r="G7" s="90"/>
      <c r="H7" s="90"/>
      <c r="I7" s="90"/>
      <c r="J7" s="90" t="s">
        <v>167</v>
      </c>
      <c r="K7" s="90"/>
      <c r="L7" s="90"/>
      <c r="M7" s="90"/>
      <c r="N7" s="90"/>
      <c r="O7" s="90"/>
      <c r="P7" s="92"/>
      <c r="Q7" s="92"/>
      <c r="R7" s="92"/>
      <c r="S7" s="92"/>
      <c r="T7" s="90" t="s">
        <v>168</v>
      </c>
      <c r="U7" s="90"/>
      <c r="V7" s="90"/>
      <c r="W7" s="90"/>
      <c r="X7" s="90"/>
      <c r="Y7" s="90"/>
      <c r="Z7" s="90"/>
      <c r="AA7" s="90"/>
      <c r="AB7" s="90"/>
      <c r="AC7" s="90"/>
      <c r="AD7" s="90"/>
      <c r="AE7" s="90"/>
      <c r="AF7" s="90"/>
      <c r="AG7" s="90"/>
      <c r="AH7" s="90"/>
      <c r="AI7" s="90"/>
      <c r="AJ7" s="90"/>
      <c r="AK7" s="90"/>
      <c r="AL7" s="90"/>
      <c r="AM7" s="90"/>
      <c r="AN7" s="90"/>
    </row>
    <row r="8" spans="1:41" ht="14.1" customHeight="1">
      <c r="A8" s="90"/>
      <c r="B8" s="90"/>
      <c r="C8" s="90"/>
      <c r="D8" s="90"/>
      <c r="E8" s="90"/>
      <c r="F8" s="90"/>
      <c r="G8" s="90"/>
      <c r="H8" s="90"/>
      <c r="I8" s="90"/>
      <c r="J8" s="90"/>
      <c r="K8" s="90"/>
      <c r="L8" s="90"/>
      <c r="M8" s="90"/>
      <c r="N8" s="90"/>
      <c r="O8" s="90"/>
      <c r="P8" s="92"/>
      <c r="Q8" s="92"/>
      <c r="R8" s="92"/>
      <c r="S8" s="92"/>
      <c r="T8" s="90"/>
      <c r="U8" s="90"/>
      <c r="V8" s="90"/>
      <c r="W8" s="90"/>
      <c r="X8" s="90"/>
      <c r="Y8" s="90"/>
      <c r="Z8" s="90"/>
      <c r="AA8" s="90"/>
      <c r="AB8" s="90"/>
      <c r="AC8" s="90"/>
      <c r="AD8" s="90"/>
      <c r="AE8" s="90"/>
      <c r="AF8" s="90"/>
      <c r="AG8" s="90"/>
      <c r="AH8" s="90"/>
      <c r="AI8" s="90"/>
      <c r="AJ8" s="90"/>
      <c r="AK8" s="90"/>
      <c r="AL8" s="90"/>
      <c r="AM8" s="90"/>
      <c r="AN8" s="90"/>
    </row>
    <row r="9" spans="1:41" ht="14.1" customHeight="1">
      <c r="A9" s="90"/>
      <c r="B9" s="90" t="s">
        <v>237</v>
      </c>
      <c r="C9" s="90"/>
      <c r="D9" s="90"/>
      <c r="E9" s="90"/>
      <c r="F9" s="90"/>
      <c r="G9" s="90"/>
      <c r="H9" s="90"/>
      <c r="I9" s="90"/>
      <c r="J9" s="90"/>
      <c r="K9" s="90"/>
      <c r="L9" s="90"/>
      <c r="M9" s="90"/>
      <c r="N9" s="90"/>
      <c r="O9" s="90"/>
      <c r="P9" s="92"/>
      <c r="Q9" s="92"/>
      <c r="R9" s="92"/>
      <c r="S9" s="94"/>
      <c r="T9" s="94"/>
      <c r="U9" s="94"/>
      <c r="V9" s="94"/>
      <c r="W9" s="93"/>
      <c r="X9" s="95"/>
      <c r="Y9" s="95"/>
      <c r="Z9" s="95"/>
      <c r="AA9" s="95"/>
      <c r="AB9" s="95"/>
      <c r="AC9" s="95"/>
      <c r="AD9" s="95"/>
      <c r="AE9" s="95"/>
      <c r="AF9" s="95"/>
      <c r="AG9" s="95"/>
      <c r="AH9" s="95"/>
      <c r="AI9" s="95"/>
      <c r="AJ9" s="95"/>
      <c r="AK9" s="95"/>
      <c r="AL9" s="95"/>
      <c r="AM9" s="95"/>
      <c r="AN9" s="95"/>
      <c r="AO9" s="96"/>
    </row>
    <row r="10" spans="1:41" ht="14.1" customHeight="1">
      <c r="A10" s="90"/>
      <c r="B10" s="90"/>
      <c r="C10" s="90"/>
      <c r="D10" s="90"/>
      <c r="E10" s="90"/>
      <c r="F10" s="90"/>
      <c r="G10" s="90"/>
      <c r="H10" s="90"/>
      <c r="I10" s="90"/>
      <c r="J10" s="90"/>
      <c r="K10" s="90"/>
      <c r="L10" s="90"/>
      <c r="M10" s="90"/>
      <c r="N10" s="90"/>
      <c r="O10" s="90"/>
      <c r="P10" s="92"/>
      <c r="Q10" s="92"/>
      <c r="R10" s="92"/>
      <c r="S10" s="94"/>
      <c r="T10" s="94"/>
      <c r="U10" s="94"/>
      <c r="V10" s="94"/>
      <c r="W10" s="93"/>
      <c r="X10" s="95"/>
      <c r="Y10" s="95"/>
      <c r="Z10" s="95"/>
      <c r="AA10" s="95"/>
      <c r="AB10" s="95"/>
      <c r="AC10" s="95"/>
      <c r="AD10" s="95"/>
      <c r="AE10" s="95"/>
      <c r="AF10" s="95"/>
      <c r="AG10" s="95"/>
      <c r="AH10" s="95"/>
      <c r="AI10" s="95"/>
      <c r="AJ10" s="95"/>
      <c r="AK10" s="95"/>
      <c r="AL10" s="95"/>
      <c r="AM10" s="95"/>
      <c r="AN10" s="95"/>
      <c r="AO10" s="97"/>
    </row>
    <row r="11" spans="1:41" ht="14.1" customHeight="1">
      <c r="A11" s="90"/>
      <c r="B11" s="90" t="s">
        <v>169</v>
      </c>
      <c r="C11" s="90" t="s">
        <v>170</v>
      </c>
      <c r="D11" s="90"/>
      <c r="E11" s="90"/>
      <c r="F11" s="90"/>
      <c r="G11" s="90"/>
      <c r="H11" s="90"/>
      <c r="I11" s="90"/>
      <c r="J11" s="90" t="s">
        <v>171</v>
      </c>
      <c r="K11" s="90"/>
      <c r="L11" s="90"/>
      <c r="M11" s="90"/>
      <c r="N11" s="90"/>
      <c r="O11" s="90"/>
      <c r="P11" s="92"/>
      <c r="Q11" s="92"/>
      <c r="R11" s="92"/>
      <c r="S11" s="94"/>
      <c r="T11" s="94"/>
      <c r="U11" s="94"/>
      <c r="V11" s="94"/>
      <c r="W11" s="93"/>
      <c r="X11" s="95"/>
      <c r="Y11" s="95"/>
      <c r="Z11" s="95"/>
      <c r="AA11" s="95"/>
      <c r="AB11" s="95"/>
      <c r="AC11" s="95"/>
      <c r="AD11" s="95"/>
      <c r="AE11" s="95"/>
      <c r="AF11" s="95"/>
      <c r="AG11" s="95"/>
      <c r="AH11" s="95"/>
      <c r="AI11" s="95"/>
      <c r="AJ11" s="95"/>
      <c r="AK11" s="95"/>
      <c r="AL11" s="95"/>
      <c r="AM11" s="95"/>
      <c r="AN11" s="95"/>
    </row>
    <row r="12" spans="1:41" ht="14.1" customHeight="1">
      <c r="A12" s="90"/>
      <c r="B12" s="90"/>
      <c r="C12" s="90"/>
      <c r="D12" s="90"/>
      <c r="E12" s="90"/>
      <c r="F12" s="90"/>
      <c r="G12" s="90"/>
      <c r="H12" s="90"/>
      <c r="I12" s="90"/>
      <c r="J12" s="90"/>
      <c r="K12" s="90"/>
      <c r="L12" s="90"/>
      <c r="M12" s="90"/>
      <c r="N12" s="90"/>
      <c r="O12" s="90"/>
      <c r="P12" s="92"/>
      <c r="Q12" s="92"/>
      <c r="R12" s="92"/>
      <c r="S12" s="94"/>
      <c r="T12" s="94"/>
      <c r="U12" s="94"/>
      <c r="V12" s="94"/>
      <c r="W12" s="93"/>
      <c r="X12" s="95"/>
      <c r="Y12" s="95"/>
      <c r="Z12" s="95"/>
      <c r="AA12" s="95"/>
      <c r="AB12" s="95"/>
      <c r="AC12" s="95"/>
      <c r="AD12" s="95"/>
      <c r="AE12" s="95"/>
      <c r="AF12" s="95"/>
      <c r="AG12" s="95"/>
      <c r="AH12" s="95"/>
      <c r="AI12" s="95"/>
      <c r="AJ12" s="95"/>
      <c r="AK12" s="95"/>
      <c r="AL12" s="95"/>
      <c r="AM12" s="95"/>
      <c r="AN12" s="95"/>
    </row>
    <row r="13" spans="1:41" ht="14.1" customHeight="1">
      <c r="A13" s="90"/>
      <c r="B13" s="90" t="s">
        <v>223</v>
      </c>
      <c r="C13" s="90"/>
      <c r="D13" s="90"/>
      <c r="E13" s="90"/>
      <c r="F13" s="90"/>
      <c r="G13" s="90"/>
      <c r="H13" s="90"/>
      <c r="I13" s="90"/>
      <c r="J13" s="90"/>
      <c r="K13" s="90"/>
      <c r="L13" s="90"/>
      <c r="M13" s="90"/>
      <c r="N13" s="90"/>
      <c r="O13" s="90"/>
      <c r="P13" s="92"/>
      <c r="Q13" s="92"/>
      <c r="R13" s="92"/>
      <c r="S13" s="93"/>
      <c r="T13" s="93"/>
      <c r="U13" s="93"/>
      <c r="V13" s="93"/>
      <c r="W13" s="93"/>
      <c r="X13" s="95"/>
      <c r="Y13" s="95"/>
      <c r="Z13" s="95"/>
      <c r="AA13" s="95"/>
      <c r="AB13" s="95"/>
      <c r="AC13" s="95"/>
      <c r="AD13" s="95"/>
      <c r="AE13" s="95"/>
      <c r="AF13" s="95"/>
      <c r="AG13" s="95"/>
      <c r="AH13" s="95"/>
      <c r="AI13" s="95"/>
      <c r="AJ13" s="90"/>
      <c r="AK13" s="95"/>
      <c r="AL13" s="95"/>
      <c r="AM13" s="95"/>
      <c r="AN13" s="90"/>
    </row>
    <row r="14" spans="1:41" ht="14.1" customHeight="1">
      <c r="A14" s="90"/>
      <c r="B14" s="90"/>
      <c r="C14" s="90"/>
      <c r="D14" s="90"/>
      <c r="E14" s="90"/>
      <c r="F14" s="90"/>
      <c r="G14" s="90"/>
      <c r="H14" s="90"/>
      <c r="I14" s="90"/>
      <c r="J14" s="90"/>
      <c r="K14" s="90"/>
      <c r="L14" s="90"/>
      <c r="M14" s="90"/>
      <c r="N14" s="90"/>
      <c r="O14" s="90"/>
      <c r="P14" s="92"/>
      <c r="Q14" s="92"/>
      <c r="R14" s="92"/>
      <c r="S14" s="93"/>
      <c r="T14" s="93"/>
      <c r="U14" s="93"/>
      <c r="V14" s="93"/>
      <c r="W14" s="93"/>
      <c r="X14" s="95"/>
      <c r="Y14" s="95"/>
      <c r="Z14" s="95"/>
      <c r="AA14" s="95"/>
      <c r="AB14" s="95"/>
      <c r="AC14" s="95"/>
      <c r="AD14" s="95"/>
      <c r="AE14" s="95"/>
      <c r="AF14" s="95"/>
      <c r="AG14" s="95"/>
      <c r="AH14" s="95"/>
      <c r="AI14" s="95"/>
      <c r="AJ14" s="90"/>
      <c r="AK14" s="95"/>
      <c r="AL14" s="95"/>
      <c r="AM14" s="95"/>
      <c r="AN14" s="90"/>
    </row>
    <row r="15" spans="1:41" ht="14.1" customHeight="1">
      <c r="A15" s="90"/>
      <c r="B15" s="90"/>
      <c r="C15" s="90" t="s">
        <v>172</v>
      </c>
      <c r="D15" s="90"/>
      <c r="E15" s="90"/>
      <c r="F15" s="90"/>
      <c r="G15" s="90"/>
      <c r="H15" s="90"/>
      <c r="I15" s="90"/>
      <c r="J15" s="90"/>
      <c r="K15" s="90"/>
      <c r="L15" s="98"/>
      <c r="M15" s="90"/>
      <c r="N15" s="90"/>
      <c r="O15" s="90"/>
      <c r="P15" s="92"/>
      <c r="Q15" s="92"/>
      <c r="R15" s="92"/>
      <c r="S15" s="92"/>
      <c r="T15" s="90"/>
      <c r="U15" s="90"/>
      <c r="V15" s="90"/>
      <c r="W15" s="90"/>
      <c r="X15" s="90"/>
      <c r="Y15" s="90"/>
      <c r="Z15" s="90"/>
      <c r="AA15" s="90"/>
      <c r="AB15" s="90"/>
      <c r="AC15" s="90"/>
      <c r="AD15" s="90"/>
      <c r="AE15" s="90"/>
      <c r="AF15" s="90"/>
      <c r="AG15" s="90"/>
      <c r="AH15" s="90"/>
      <c r="AI15" s="90"/>
      <c r="AJ15" s="90"/>
      <c r="AK15" s="90"/>
      <c r="AL15" s="90"/>
      <c r="AM15" s="90"/>
      <c r="AN15" s="90"/>
    </row>
    <row r="16" spans="1:41" ht="14.1"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row>
    <row r="17" spans="1:42" ht="14.1" customHeight="1">
      <c r="A17" s="90"/>
      <c r="B17" s="99" t="s">
        <v>173</v>
      </c>
      <c r="C17" s="90"/>
      <c r="D17" s="90"/>
      <c r="E17" s="90"/>
      <c r="F17" s="90"/>
      <c r="G17" s="90"/>
      <c r="H17" s="90"/>
      <c r="I17" s="90"/>
      <c r="J17" s="90"/>
      <c r="K17" s="90"/>
      <c r="L17" s="90"/>
      <c r="M17" s="90"/>
      <c r="N17" s="90"/>
      <c r="O17" s="90"/>
      <c r="P17" s="92"/>
      <c r="Q17" s="92"/>
      <c r="R17" s="92"/>
      <c r="S17" s="93"/>
      <c r="T17" s="93"/>
      <c r="U17" s="93"/>
      <c r="V17" s="93"/>
      <c r="W17" s="93"/>
      <c r="X17" s="95"/>
      <c r="Y17" s="95"/>
      <c r="Z17" s="95"/>
      <c r="AA17" s="95"/>
      <c r="AB17" s="95"/>
      <c r="AC17" s="95"/>
      <c r="AD17" s="95"/>
      <c r="AE17" s="95"/>
      <c r="AF17" s="95"/>
      <c r="AG17" s="95"/>
      <c r="AH17" s="95"/>
      <c r="AI17" s="95"/>
      <c r="AJ17" s="90"/>
      <c r="AK17" s="95"/>
      <c r="AL17" s="95"/>
      <c r="AM17" s="95"/>
      <c r="AN17" s="90"/>
    </row>
    <row r="18" spans="1:42" ht="14.1" customHeight="1">
      <c r="A18" s="90"/>
      <c r="B18" s="90"/>
      <c r="C18" s="90"/>
      <c r="D18" s="90"/>
      <c r="E18" s="90"/>
      <c r="F18" s="90"/>
      <c r="G18" s="90"/>
      <c r="H18" s="90"/>
      <c r="I18" s="90"/>
      <c r="J18" s="90"/>
      <c r="K18" s="90"/>
      <c r="L18" s="90"/>
      <c r="M18" s="90"/>
      <c r="N18" s="90"/>
      <c r="O18" s="90"/>
      <c r="P18" s="92"/>
      <c r="Q18" s="92"/>
      <c r="R18" s="92"/>
      <c r="S18" s="93"/>
      <c r="T18" s="93"/>
      <c r="U18" s="93"/>
      <c r="V18" s="93"/>
      <c r="W18" s="93"/>
      <c r="X18" s="95"/>
      <c r="Y18" s="95"/>
      <c r="Z18" s="95"/>
      <c r="AA18" s="95"/>
      <c r="AB18" s="95"/>
      <c r="AC18" s="95"/>
      <c r="AD18" s="95"/>
      <c r="AE18" s="95"/>
      <c r="AF18" s="95"/>
      <c r="AG18" s="95"/>
      <c r="AH18" s="95"/>
      <c r="AI18" s="95"/>
      <c r="AJ18" s="90"/>
      <c r="AK18" s="95"/>
      <c r="AL18" s="95"/>
      <c r="AM18" s="95"/>
      <c r="AN18" s="90"/>
    </row>
    <row r="19" spans="1:42" ht="14.1" customHeight="1">
      <c r="A19" s="90"/>
      <c r="B19" s="90"/>
      <c r="C19" s="99" t="s">
        <v>311</v>
      </c>
      <c r="D19" s="90"/>
      <c r="E19" s="90"/>
      <c r="F19" s="90"/>
      <c r="G19" s="90"/>
      <c r="H19" s="90"/>
      <c r="I19" s="90"/>
      <c r="J19" s="90"/>
      <c r="K19" s="90"/>
      <c r="L19" s="98"/>
      <c r="M19" s="90"/>
      <c r="N19" s="90"/>
      <c r="O19" s="90"/>
      <c r="P19" s="92"/>
      <c r="Q19" s="92"/>
      <c r="R19" s="92"/>
      <c r="S19" s="92"/>
      <c r="T19" s="90"/>
      <c r="U19" s="90"/>
      <c r="V19" s="90"/>
      <c r="W19" s="90"/>
      <c r="X19" s="90"/>
      <c r="Y19" s="90"/>
      <c r="Z19" s="90"/>
      <c r="AA19" s="90"/>
      <c r="AB19" s="90"/>
      <c r="AC19" s="90"/>
      <c r="AD19" s="90"/>
      <c r="AE19" s="90"/>
      <c r="AF19" s="90"/>
      <c r="AG19" s="90"/>
      <c r="AH19" s="90"/>
      <c r="AI19" s="90"/>
      <c r="AJ19" s="90"/>
      <c r="AK19" s="90"/>
      <c r="AL19" s="90"/>
      <c r="AM19" s="90"/>
      <c r="AN19" s="90"/>
    </row>
    <row r="20" spans="1:42" ht="14.1" customHeight="1">
      <c r="A20" s="90"/>
      <c r="B20" s="90"/>
      <c r="C20" s="100"/>
      <c r="D20" s="90"/>
      <c r="E20" s="90"/>
      <c r="F20" s="90"/>
      <c r="G20" s="90"/>
      <c r="H20" s="90"/>
      <c r="I20" s="90"/>
      <c r="J20" s="90"/>
      <c r="K20" s="90"/>
      <c r="L20" s="98"/>
      <c r="M20" s="90"/>
      <c r="N20" s="90"/>
      <c r="O20" s="90"/>
      <c r="P20" s="92"/>
      <c r="Q20" s="92"/>
      <c r="R20" s="92"/>
      <c r="S20" s="92"/>
      <c r="T20" s="90"/>
      <c r="U20" s="90"/>
      <c r="V20" s="90"/>
      <c r="W20" s="90"/>
      <c r="X20" s="90"/>
      <c r="Y20" s="90"/>
      <c r="Z20" s="90"/>
      <c r="AA20" s="90"/>
      <c r="AB20" s="90"/>
      <c r="AC20" s="90"/>
      <c r="AD20" s="90"/>
      <c r="AE20" s="90"/>
      <c r="AF20" s="90"/>
      <c r="AG20" s="90"/>
      <c r="AH20" s="90"/>
      <c r="AI20" s="90"/>
      <c r="AJ20" s="90"/>
      <c r="AK20" s="90"/>
      <c r="AL20" s="90"/>
      <c r="AM20" s="90"/>
      <c r="AN20" s="90"/>
    </row>
    <row r="21" spans="1:42" ht="14.1" customHeight="1">
      <c r="A21" s="95"/>
      <c r="B21" s="90" t="s">
        <v>174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101"/>
    </row>
    <row r="22" spans="1:42" ht="14.1" customHeight="1">
      <c r="A22" s="95"/>
      <c r="B22" s="98"/>
      <c r="C22" s="98"/>
      <c r="D22" s="98"/>
      <c r="E22" s="98"/>
      <c r="F22" s="98"/>
      <c r="G22" s="98"/>
      <c r="H22" s="98"/>
      <c r="I22" s="98"/>
      <c r="J22" s="98"/>
      <c r="K22" s="98"/>
      <c r="L22" s="98"/>
      <c r="M22" s="98"/>
      <c r="N22" s="98"/>
      <c r="O22" s="98"/>
      <c r="P22" s="102"/>
      <c r="Q22" s="102"/>
      <c r="R22" s="102"/>
      <c r="S22" s="102"/>
      <c r="T22" s="98"/>
      <c r="U22" s="98"/>
      <c r="V22" s="98"/>
      <c r="W22" s="98"/>
      <c r="X22" s="98"/>
      <c r="Y22" s="98"/>
      <c r="Z22" s="98"/>
      <c r="AA22" s="98"/>
      <c r="AB22" s="98"/>
      <c r="AC22" s="98"/>
      <c r="AD22" s="98"/>
      <c r="AE22" s="98"/>
      <c r="AF22" s="98"/>
      <c r="AG22" s="98"/>
      <c r="AH22" s="98"/>
      <c r="AI22" s="98"/>
      <c r="AJ22" s="98"/>
      <c r="AK22" s="98"/>
      <c r="AL22" s="98"/>
      <c r="AM22" s="98"/>
      <c r="AN22" s="98"/>
      <c r="AO22" s="101"/>
    </row>
    <row r="23" spans="1:42" ht="14.1" customHeight="1">
      <c r="A23" s="95"/>
      <c r="B23" s="98"/>
      <c r="C23" s="98" t="s">
        <v>242</v>
      </c>
      <c r="D23" s="98"/>
      <c r="E23" s="98"/>
      <c r="F23" s="98"/>
      <c r="G23" s="98"/>
      <c r="H23" s="98"/>
      <c r="I23" s="98"/>
      <c r="J23" s="98"/>
      <c r="K23" s="98"/>
      <c r="L23" s="98"/>
      <c r="M23" s="98"/>
      <c r="N23" s="98"/>
      <c r="O23" s="98"/>
      <c r="P23" s="102"/>
      <c r="Q23" s="102"/>
      <c r="R23" s="102"/>
      <c r="S23" s="102"/>
      <c r="T23" s="98"/>
      <c r="U23" s="98"/>
      <c r="V23" s="98"/>
      <c r="W23" s="98"/>
      <c r="X23" s="98"/>
      <c r="Y23" s="98"/>
      <c r="Z23" s="98"/>
      <c r="AA23" s="98"/>
      <c r="AB23" s="98"/>
      <c r="AC23" s="98"/>
      <c r="AD23" s="98"/>
      <c r="AE23" s="98"/>
      <c r="AF23" s="98"/>
      <c r="AG23" s="98"/>
      <c r="AH23" s="98"/>
      <c r="AI23" s="98"/>
      <c r="AJ23" s="98"/>
      <c r="AK23" s="98"/>
      <c r="AL23" s="98"/>
      <c r="AM23" s="98"/>
      <c r="AN23" s="98"/>
      <c r="AO23" s="101"/>
    </row>
    <row r="24" spans="1:42" ht="14.1" customHeight="1">
      <c r="A24" s="95"/>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101"/>
    </row>
    <row r="25" spans="1:42" ht="14.1" customHeight="1">
      <c r="A25" s="95"/>
      <c r="B25" s="98" t="s">
        <v>224</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101"/>
    </row>
    <row r="26" spans="1:42" ht="14.1" customHeight="1">
      <c r="A26" s="95"/>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101"/>
    </row>
    <row r="27" spans="1:42" ht="14.1" customHeight="1">
      <c r="A27" s="95"/>
      <c r="C27" s="98" t="s">
        <v>175</v>
      </c>
      <c r="D27" s="98"/>
      <c r="E27" s="98"/>
      <c r="F27" s="98"/>
      <c r="G27" s="98"/>
      <c r="H27" s="98"/>
      <c r="I27" s="98"/>
      <c r="J27" s="98"/>
      <c r="K27" s="98"/>
      <c r="L27" s="98" t="s">
        <v>312</v>
      </c>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101"/>
    </row>
    <row r="28" spans="1:42" ht="14.1" customHeight="1">
      <c r="A28" s="95"/>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101"/>
    </row>
    <row r="29" spans="1:42" ht="14.1" customHeight="1">
      <c r="A29" s="95"/>
      <c r="B29" s="98" t="s">
        <v>176</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101"/>
    </row>
    <row r="30" spans="1:42" ht="14.1" customHeight="1">
      <c r="A30" s="95"/>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101"/>
    </row>
    <row r="31" spans="1:42" ht="14.1" customHeight="1">
      <c r="A31" s="95"/>
      <c r="C31" s="98" t="s">
        <v>177</v>
      </c>
      <c r="D31" s="98"/>
      <c r="E31" s="98"/>
      <c r="F31" s="98"/>
      <c r="G31" s="98"/>
      <c r="H31" s="98"/>
      <c r="I31" s="98"/>
      <c r="J31" s="98"/>
      <c r="K31" s="98"/>
      <c r="L31" s="98"/>
      <c r="M31" s="98"/>
      <c r="N31" s="98"/>
      <c r="O31" s="98"/>
      <c r="P31" s="102"/>
      <c r="Q31" s="102"/>
      <c r="R31" s="102"/>
      <c r="S31" s="102"/>
      <c r="T31" s="98"/>
      <c r="U31" s="98"/>
      <c r="V31" s="98"/>
      <c r="W31" s="98" t="s">
        <v>178</v>
      </c>
      <c r="X31" s="98"/>
      <c r="Y31" s="98"/>
      <c r="Z31" s="98"/>
      <c r="AA31" s="98"/>
      <c r="AB31" s="98"/>
      <c r="AC31" s="98"/>
      <c r="AD31" s="98"/>
      <c r="AE31" s="98"/>
      <c r="AF31" s="98"/>
      <c r="AG31" s="98"/>
      <c r="AH31" s="98"/>
      <c r="AI31" s="98"/>
      <c r="AJ31" s="98"/>
      <c r="AK31" s="98"/>
      <c r="AL31" s="98"/>
      <c r="AM31" s="98"/>
      <c r="AN31" s="98"/>
      <c r="AO31" s="101"/>
    </row>
    <row r="32" spans="1:42" ht="30" customHeight="1">
      <c r="A32" s="95"/>
      <c r="C32" s="229" t="s">
        <v>313</v>
      </c>
      <c r="D32" s="230"/>
      <c r="E32" s="230"/>
      <c r="F32" s="230"/>
      <c r="G32" s="230"/>
      <c r="H32" s="230"/>
      <c r="I32" s="230"/>
      <c r="J32" s="230"/>
      <c r="K32" s="230"/>
      <c r="L32" s="230"/>
      <c r="M32" s="230"/>
      <c r="N32" s="230"/>
      <c r="O32" s="230"/>
      <c r="P32" s="230"/>
      <c r="Q32" s="230"/>
      <c r="R32" s="230"/>
      <c r="S32" s="230"/>
      <c r="T32" s="230"/>
      <c r="U32" s="230"/>
      <c r="V32" s="230"/>
      <c r="W32" s="229" t="s">
        <v>285</v>
      </c>
      <c r="X32" s="230"/>
      <c r="Y32" s="230"/>
      <c r="Z32" s="230"/>
      <c r="AA32" s="230"/>
      <c r="AB32" s="230"/>
      <c r="AC32" s="230"/>
      <c r="AD32" s="230"/>
      <c r="AE32" s="230"/>
      <c r="AF32" s="230"/>
      <c r="AG32" s="230"/>
      <c r="AH32" s="230"/>
      <c r="AI32" s="230"/>
      <c r="AJ32" s="230"/>
      <c r="AK32" s="230"/>
      <c r="AL32" s="230"/>
      <c r="AM32" s="230"/>
      <c r="AN32" s="230"/>
      <c r="AO32" s="230"/>
      <c r="AP32" s="230"/>
    </row>
    <row r="33" spans="1:42" ht="14.1" customHeight="1">
      <c r="A33" s="95"/>
      <c r="C33" s="98" t="s">
        <v>179</v>
      </c>
      <c r="D33" s="98"/>
      <c r="E33" s="98"/>
      <c r="F33" s="98"/>
      <c r="G33" s="98"/>
      <c r="H33" s="98"/>
      <c r="I33" s="98"/>
      <c r="J33" s="98"/>
      <c r="K33" s="103"/>
      <c r="L33" s="103"/>
      <c r="M33" s="103"/>
      <c r="N33" s="103"/>
      <c r="O33" s="103"/>
      <c r="P33" s="103"/>
      <c r="Q33" s="103"/>
      <c r="R33" s="103"/>
      <c r="S33" s="103"/>
      <c r="T33" s="103"/>
      <c r="U33" s="103"/>
      <c r="V33" s="103"/>
      <c r="W33" s="103" t="s">
        <v>180</v>
      </c>
      <c r="X33" s="103"/>
      <c r="Y33" s="103"/>
      <c r="Z33" s="103"/>
      <c r="AA33" s="103"/>
      <c r="AB33" s="103"/>
      <c r="AC33" s="103"/>
      <c r="AD33" s="103"/>
      <c r="AE33" s="103"/>
      <c r="AF33" s="103"/>
      <c r="AG33" s="103"/>
      <c r="AH33" s="103"/>
      <c r="AI33" s="103"/>
      <c r="AJ33" s="103"/>
      <c r="AK33" s="103"/>
      <c r="AL33" s="103"/>
      <c r="AM33" s="103"/>
      <c r="AN33" s="103"/>
      <c r="AO33" s="101"/>
    </row>
    <row r="34" spans="1:42" ht="14.1" customHeight="1">
      <c r="A34" s="95"/>
      <c r="B34" s="98"/>
      <c r="C34" s="98"/>
      <c r="D34" s="98"/>
      <c r="E34" s="98"/>
      <c r="F34" s="98"/>
      <c r="G34" s="98"/>
      <c r="H34" s="98"/>
      <c r="I34" s="98"/>
      <c r="J34" s="98"/>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1"/>
    </row>
    <row r="35" spans="1:42" ht="14.1" customHeight="1">
      <c r="A35" s="95"/>
      <c r="B35" s="98" t="s">
        <v>181</v>
      </c>
      <c r="C35" s="98" t="s">
        <v>314</v>
      </c>
      <c r="D35" s="98"/>
      <c r="E35" s="98"/>
      <c r="F35" s="98"/>
      <c r="G35" s="98"/>
      <c r="H35" s="98"/>
      <c r="I35" s="98"/>
      <c r="J35" s="98"/>
      <c r="K35" s="103"/>
      <c r="L35" s="103"/>
      <c r="M35" s="103"/>
      <c r="N35" s="103"/>
      <c r="O35" s="103"/>
      <c r="P35" s="103"/>
      <c r="Q35" s="103"/>
      <c r="R35" s="103"/>
      <c r="S35" s="103"/>
      <c r="T35" s="103"/>
      <c r="U35" s="104"/>
      <c r="V35" s="104"/>
      <c r="W35" s="104"/>
      <c r="X35" s="104"/>
      <c r="Y35" s="104"/>
      <c r="Z35" s="104"/>
      <c r="AA35" s="104"/>
      <c r="AB35" s="98"/>
      <c r="AC35" s="98"/>
      <c r="AD35" s="103"/>
      <c r="AE35" s="103"/>
      <c r="AF35" s="103"/>
      <c r="AG35" s="103"/>
      <c r="AH35" s="103"/>
      <c r="AI35" s="103"/>
      <c r="AJ35" s="103"/>
      <c r="AK35" s="103"/>
      <c r="AL35" s="103"/>
      <c r="AM35" s="103"/>
      <c r="AN35" s="103"/>
      <c r="AO35" s="101"/>
      <c r="AP35" s="97"/>
    </row>
    <row r="36" spans="1:42" ht="14.1" customHeight="1">
      <c r="A36" s="95"/>
      <c r="B36" s="98"/>
      <c r="C36" s="98" t="s">
        <v>315</v>
      </c>
      <c r="D36" s="98"/>
      <c r="E36" s="98"/>
      <c r="F36" s="98"/>
      <c r="G36" s="98"/>
      <c r="H36" s="98"/>
      <c r="I36" s="98"/>
      <c r="J36" s="98"/>
      <c r="K36" s="103"/>
      <c r="L36" s="103"/>
      <c r="M36" s="103"/>
      <c r="N36" s="103"/>
      <c r="O36" s="103"/>
      <c r="P36" s="103"/>
      <c r="Q36" s="103"/>
      <c r="R36" s="103"/>
      <c r="S36" s="103"/>
      <c r="T36" s="103"/>
      <c r="U36" s="104"/>
      <c r="V36" s="104"/>
      <c r="W36" s="104"/>
      <c r="X36" s="104"/>
      <c r="Y36" s="104"/>
      <c r="Z36" s="104"/>
      <c r="AA36" s="104"/>
      <c r="AB36" s="98"/>
      <c r="AC36" s="98"/>
      <c r="AD36" s="103"/>
      <c r="AE36" s="103"/>
      <c r="AF36" s="103"/>
      <c r="AG36" s="103"/>
      <c r="AH36" s="103"/>
      <c r="AI36" s="103"/>
      <c r="AJ36" s="103"/>
      <c r="AK36" s="103"/>
      <c r="AL36" s="103"/>
      <c r="AM36" s="103"/>
      <c r="AN36" s="103"/>
      <c r="AO36" s="101"/>
      <c r="AP36" s="97"/>
    </row>
    <row r="37" spans="1:42" ht="14.1" customHeight="1">
      <c r="A37" s="95"/>
      <c r="B37" s="98"/>
      <c r="C37" s="98"/>
      <c r="D37" s="98"/>
      <c r="E37" s="98"/>
      <c r="F37" s="98"/>
      <c r="G37" s="98"/>
      <c r="H37" s="98"/>
      <c r="I37" s="98"/>
      <c r="J37" s="98"/>
      <c r="K37" s="103"/>
      <c r="L37" s="103"/>
      <c r="M37" s="103"/>
      <c r="N37" s="103"/>
      <c r="O37" s="103"/>
      <c r="P37" s="103"/>
      <c r="Q37" s="103"/>
      <c r="R37" s="103"/>
      <c r="S37" s="103"/>
      <c r="T37" s="103"/>
      <c r="U37" s="104"/>
      <c r="V37" s="104"/>
      <c r="W37" s="104"/>
      <c r="X37" s="104"/>
      <c r="Y37" s="104"/>
      <c r="Z37" s="104"/>
      <c r="AA37" s="104"/>
      <c r="AB37" s="98"/>
      <c r="AC37" s="98"/>
      <c r="AD37" s="103"/>
      <c r="AE37" s="103"/>
      <c r="AF37" s="103"/>
      <c r="AG37" s="103"/>
      <c r="AH37" s="103"/>
      <c r="AI37" s="103"/>
      <c r="AJ37" s="103"/>
      <c r="AK37" s="103"/>
      <c r="AL37" s="103"/>
      <c r="AM37" s="103"/>
      <c r="AN37" s="103"/>
      <c r="AO37" s="101"/>
      <c r="AP37" s="97"/>
    </row>
    <row r="38" spans="1:42" ht="14.1" customHeight="1">
      <c r="A38" s="95"/>
      <c r="C38" s="98" t="s">
        <v>316</v>
      </c>
      <c r="D38" s="98"/>
      <c r="E38" s="98"/>
      <c r="F38" s="98"/>
      <c r="G38" s="98"/>
      <c r="H38" s="98"/>
      <c r="I38" s="98"/>
      <c r="J38" s="98"/>
      <c r="K38" s="103"/>
      <c r="L38" s="103"/>
      <c r="M38" s="103"/>
      <c r="N38" s="103"/>
      <c r="O38" s="103"/>
      <c r="P38" s="103"/>
      <c r="Q38" s="103"/>
      <c r="R38" s="103"/>
      <c r="S38" s="103"/>
      <c r="T38" s="103"/>
      <c r="U38" s="104"/>
      <c r="V38" s="104"/>
      <c r="W38" s="104" t="s">
        <v>317</v>
      </c>
      <c r="X38" s="104"/>
      <c r="Y38" s="104"/>
      <c r="Z38" s="104"/>
      <c r="AA38" s="104"/>
      <c r="AB38" s="98"/>
      <c r="AC38" s="98"/>
      <c r="AD38" s="103"/>
      <c r="AE38" s="103"/>
      <c r="AF38" s="103"/>
      <c r="AG38" s="103"/>
      <c r="AH38" s="103"/>
      <c r="AI38" s="103"/>
      <c r="AJ38" s="103"/>
      <c r="AK38" s="103"/>
      <c r="AL38" s="103"/>
      <c r="AM38" s="103"/>
      <c r="AN38" s="103"/>
      <c r="AO38" s="101"/>
      <c r="AP38" s="97"/>
    </row>
    <row r="39" spans="1:42" ht="14.1" customHeight="1">
      <c r="A39" s="95"/>
      <c r="B39" s="98"/>
      <c r="C39" s="98"/>
      <c r="D39" s="98"/>
      <c r="E39" s="98"/>
      <c r="F39" s="98"/>
      <c r="G39" s="98"/>
      <c r="H39" s="98"/>
      <c r="I39" s="98"/>
      <c r="J39" s="98"/>
      <c r="K39" s="103"/>
      <c r="L39" s="103"/>
      <c r="M39" s="103"/>
      <c r="N39" s="103"/>
      <c r="O39" s="103"/>
      <c r="P39" s="103"/>
      <c r="Q39" s="103"/>
      <c r="R39" s="103"/>
      <c r="S39" s="103"/>
      <c r="T39" s="103"/>
      <c r="U39" s="104"/>
      <c r="V39" s="104"/>
      <c r="W39" s="104"/>
      <c r="X39" s="104"/>
      <c r="Y39" s="104"/>
      <c r="Z39" s="104"/>
      <c r="AA39" s="104"/>
      <c r="AB39" s="98"/>
      <c r="AC39" s="98"/>
      <c r="AD39" s="103"/>
      <c r="AE39" s="103"/>
      <c r="AF39" s="103"/>
      <c r="AG39" s="103"/>
      <c r="AH39" s="103"/>
      <c r="AI39" s="103"/>
      <c r="AJ39" s="103"/>
      <c r="AK39" s="103"/>
      <c r="AL39" s="103"/>
      <c r="AM39" s="103"/>
      <c r="AN39" s="103"/>
      <c r="AO39" s="101"/>
      <c r="AP39" s="97"/>
    </row>
    <row r="40" spans="1:42" ht="14.1" customHeight="1">
      <c r="A40" s="95"/>
      <c r="B40" s="98" t="s">
        <v>318</v>
      </c>
      <c r="C40" s="98"/>
      <c r="D40" s="98"/>
      <c r="E40" s="98"/>
      <c r="F40" s="98"/>
      <c r="G40" s="98"/>
      <c r="H40" s="98"/>
      <c r="I40" s="98"/>
      <c r="J40" s="98"/>
      <c r="K40" s="103"/>
      <c r="L40" s="103"/>
      <c r="M40" s="103"/>
      <c r="N40" s="103"/>
      <c r="O40" s="103"/>
      <c r="P40" s="103"/>
      <c r="Q40" s="103"/>
      <c r="R40" s="103"/>
      <c r="S40" s="103"/>
      <c r="T40" s="103"/>
      <c r="U40" s="103"/>
      <c r="V40" s="103"/>
      <c r="W40" s="103" t="s">
        <v>182</v>
      </c>
      <c r="X40" s="103"/>
      <c r="Y40" s="103"/>
      <c r="Z40" s="103"/>
      <c r="AA40" s="103"/>
      <c r="AB40" s="103"/>
      <c r="AC40" s="103"/>
      <c r="AD40" s="103"/>
      <c r="AE40" s="103"/>
      <c r="AF40" s="103"/>
      <c r="AG40" s="103"/>
      <c r="AH40" s="103"/>
      <c r="AI40" s="103"/>
      <c r="AJ40" s="103"/>
      <c r="AK40" s="103"/>
      <c r="AL40" s="103"/>
      <c r="AM40" s="103"/>
      <c r="AN40" s="103"/>
      <c r="AO40" s="101"/>
    </row>
    <row r="41" spans="1:42" ht="14.1" customHeight="1">
      <c r="A41" s="95"/>
      <c r="B41" s="98"/>
      <c r="C41" s="98"/>
      <c r="D41" s="98"/>
      <c r="E41" s="98"/>
      <c r="F41" s="98"/>
      <c r="G41" s="98"/>
      <c r="H41" s="98"/>
      <c r="I41" s="98"/>
      <c r="J41" s="98"/>
      <c r="K41" s="103"/>
      <c r="L41" s="103"/>
      <c r="M41" s="103"/>
      <c r="N41" s="103"/>
      <c r="O41" s="103"/>
      <c r="P41" s="103"/>
      <c r="Q41" s="103"/>
      <c r="R41" s="103"/>
      <c r="S41" s="105"/>
      <c r="T41" s="105"/>
      <c r="U41" s="103"/>
      <c r="V41" s="103"/>
      <c r="W41" s="98"/>
      <c r="X41" s="98"/>
      <c r="Y41" s="98"/>
      <c r="Z41" s="98"/>
      <c r="AA41" s="98"/>
      <c r="AB41" s="98"/>
      <c r="AC41" s="98"/>
      <c r="AD41" s="103"/>
      <c r="AE41" s="103"/>
      <c r="AF41" s="103"/>
      <c r="AG41" s="103"/>
      <c r="AH41" s="103"/>
      <c r="AI41" s="103"/>
      <c r="AJ41" s="103"/>
      <c r="AK41" s="103"/>
      <c r="AL41" s="103"/>
      <c r="AM41" s="103"/>
      <c r="AN41" s="103"/>
      <c r="AO41" s="101"/>
    </row>
    <row r="42" spans="1:42" ht="14.1" customHeight="1">
      <c r="A42" s="95"/>
      <c r="B42" s="98" t="s">
        <v>183</v>
      </c>
      <c r="C42" s="98"/>
      <c r="D42" s="98"/>
      <c r="E42" s="98"/>
      <c r="F42" s="98"/>
      <c r="G42" s="98"/>
      <c r="H42" s="98"/>
      <c r="I42" s="98"/>
      <c r="J42" s="98"/>
      <c r="K42" s="103"/>
      <c r="L42" s="103"/>
      <c r="M42" s="103"/>
      <c r="N42" s="103"/>
      <c r="O42" s="103"/>
      <c r="P42" s="103"/>
      <c r="Q42" s="103"/>
      <c r="R42" s="103"/>
      <c r="S42" s="105"/>
      <c r="T42" s="105"/>
      <c r="U42" s="103"/>
      <c r="V42" s="103"/>
      <c r="W42" s="98" t="s">
        <v>184</v>
      </c>
      <c r="X42" s="98"/>
      <c r="Y42" s="98"/>
      <c r="Z42" s="98"/>
      <c r="AA42" s="98"/>
      <c r="AB42" s="98"/>
      <c r="AC42" s="98"/>
      <c r="AD42" s="103"/>
      <c r="AE42" s="103"/>
      <c r="AF42" s="103"/>
      <c r="AG42" s="103"/>
      <c r="AH42" s="103"/>
      <c r="AI42" s="103"/>
      <c r="AJ42" s="103"/>
      <c r="AK42" s="103"/>
      <c r="AL42" s="103"/>
      <c r="AM42" s="103"/>
      <c r="AN42" s="103"/>
      <c r="AO42" s="101"/>
    </row>
    <row r="43" spans="1:42" ht="14.1" customHeight="1">
      <c r="A43" s="95"/>
      <c r="B43" s="98"/>
      <c r="C43" s="98"/>
      <c r="D43" s="98"/>
      <c r="E43" s="98"/>
      <c r="F43" s="98"/>
      <c r="G43" s="98"/>
      <c r="H43" s="98"/>
      <c r="I43" s="98"/>
      <c r="J43" s="98"/>
      <c r="K43" s="103"/>
      <c r="L43" s="103"/>
      <c r="M43" s="103"/>
      <c r="N43" s="103"/>
      <c r="O43" s="103"/>
      <c r="P43" s="103"/>
      <c r="Q43" s="103"/>
      <c r="R43" s="103"/>
      <c r="S43" s="103"/>
      <c r="T43" s="105"/>
      <c r="U43" s="103"/>
      <c r="V43" s="103"/>
      <c r="W43" s="98"/>
      <c r="X43" s="98"/>
      <c r="Y43" s="98"/>
      <c r="Z43" s="98"/>
      <c r="AA43" s="98"/>
      <c r="AB43" s="98"/>
      <c r="AC43" s="98"/>
      <c r="AD43" s="103"/>
      <c r="AE43" s="103"/>
      <c r="AF43" s="103"/>
      <c r="AG43" s="103"/>
      <c r="AH43" s="103"/>
      <c r="AI43" s="103"/>
      <c r="AJ43" s="103"/>
      <c r="AK43" s="103"/>
      <c r="AL43" s="103"/>
      <c r="AM43" s="103"/>
      <c r="AN43" s="103"/>
      <c r="AO43" s="101"/>
    </row>
    <row r="44" spans="1:42" ht="14.1" customHeight="1">
      <c r="A44" s="95"/>
      <c r="B44" s="98" t="s">
        <v>185</v>
      </c>
      <c r="C44" s="98"/>
      <c r="D44" s="98"/>
      <c r="E44" s="98"/>
      <c r="F44" s="98"/>
      <c r="G44" s="98"/>
      <c r="H44" s="98"/>
      <c r="I44" s="98"/>
      <c r="J44" s="98"/>
      <c r="K44" s="103"/>
      <c r="L44" s="103"/>
      <c r="M44" s="103"/>
      <c r="N44" s="103"/>
      <c r="O44" s="103"/>
      <c r="P44" s="103"/>
      <c r="Q44" s="103"/>
      <c r="R44" s="98"/>
      <c r="S44" s="98"/>
      <c r="T44" s="98"/>
      <c r="U44" s="103"/>
      <c r="V44" s="103"/>
      <c r="W44" s="103" t="s">
        <v>184</v>
      </c>
      <c r="X44" s="103"/>
      <c r="Y44" s="98"/>
      <c r="Z44" s="98"/>
      <c r="AA44" s="98"/>
      <c r="AB44" s="98"/>
      <c r="AC44" s="98"/>
      <c r="AD44" s="103"/>
      <c r="AE44" s="103"/>
      <c r="AF44" s="103"/>
      <c r="AG44" s="103"/>
      <c r="AH44" s="103"/>
      <c r="AI44" s="103"/>
      <c r="AJ44" s="103"/>
      <c r="AK44" s="103"/>
      <c r="AL44" s="103"/>
      <c r="AM44" s="103"/>
      <c r="AN44" s="103"/>
      <c r="AO44" s="101"/>
    </row>
    <row r="45" spans="1:42" ht="14.1" customHeight="1">
      <c r="A45" s="95"/>
      <c r="B45" s="98"/>
      <c r="C45" s="98"/>
      <c r="D45" s="98"/>
      <c r="E45" s="98"/>
      <c r="F45" s="98"/>
      <c r="G45" s="98"/>
      <c r="H45" s="98"/>
      <c r="I45" s="98"/>
      <c r="J45" s="98"/>
      <c r="K45" s="103"/>
      <c r="L45" s="103"/>
      <c r="M45" s="103"/>
      <c r="N45" s="103"/>
      <c r="O45" s="103"/>
      <c r="P45" s="105"/>
      <c r="Q45" s="105"/>
      <c r="R45" s="102"/>
      <c r="S45" s="102"/>
      <c r="T45" s="102"/>
      <c r="U45" s="103"/>
      <c r="V45" s="103"/>
      <c r="W45" s="98"/>
      <c r="X45" s="98"/>
      <c r="Y45" s="98"/>
      <c r="Z45" s="98"/>
      <c r="AA45" s="98"/>
      <c r="AB45" s="98"/>
      <c r="AC45" s="98"/>
      <c r="AD45" s="103"/>
      <c r="AE45" s="103"/>
      <c r="AF45" s="103"/>
      <c r="AG45" s="103"/>
      <c r="AH45" s="103"/>
      <c r="AI45" s="103"/>
      <c r="AJ45" s="103"/>
      <c r="AK45" s="103"/>
      <c r="AL45" s="103"/>
      <c r="AM45" s="103"/>
      <c r="AN45" s="103"/>
      <c r="AO45" s="101"/>
    </row>
    <row r="46" spans="1:42" ht="14.1" customHeight="1">
      <c r="A46" s="95"/>
      <c r="B46" s="98" t="s">
        <v>186</v>
      </c>
      <c r="C46" s="98"/>
      <c r="D46" s="98"/>
      <c r="E46" s="98"/>
      <c r="F46" s="98"/>
      <c r="G46" s="98"/>
      <c r="H46" s="98"/>
      <c r="I46" s="98"/>
      <c r="J46" s="98"/>
      <c r="K46" s="103"/>
      <c r="L46" s="103"/>
      <c r="M46" s="103"/>
      <c r="N46" s="103"/>
      <c r="O46" s="103"/>
      <c r="P46" s="103"/>
      <c r="Q46" s="103"/>
      <c r="R46" s="98"/>
      <c r="S46" s="98"/>
      <c r="T46" s="98"/>
      <c r="U46" s="103"/>
      <c r="V46" s="103"/>
      <c r="W46" s="103" t="s">
        <v>187</v>
      </c>
      <c r="X46" s="103"/>
      <c r="Y46" s="98"/>
      <c r="Z46" s="98"/>
      <c r="AA46" s="98"/>
      <c r="AB46" s="98"/>
      <c r="AC46" s="98"/>
      <c r="AD46" s="103"/>
      <c r="AE46" s="103"/>
      <c r="AF46" s="103"/>
      <c r="AG46" s="103"/>
      <c r="AH46" s="103"/>
      <c r="AI46" s="103"/>
      <c r="AJ46" s="103"/>
      <c r="AK46" s="103"/>
      <c r="AL46" s="103"/>
      <c r="AM46" s="103"/>
      <c r="AN46" s="103"/>
      <c r="AO46" s="101"/>
    </row>
    <row r="47" spans="1:42" ht="14.1" customHeight="1">
      <c r="A47" s="95"/>
      <c r="B47" s="98"/>
      <c r="C47" s="106" t="s">
        <v>336</v>
      </c>
      <c r="D47" s="98"/>
      <c r="E47" s="98"/>
      <c r="F47" s="98"/>
      <c r="G47" s="98"/>
      <c r="H47" s="98"/>
      <c r="I47" s="98"/>
      <c r="J47" s="98"/>
      <c r="K47" s="98"/>
      <c r="L47" s="98"/>
      <c r="M47" s="98"/>
      <c r="N47" s="98"/>
      <c r="O47" s="98"/>
      <c r="P47" s="98"/>
      <c r="Q47" s="98"/>
      <c r="R47" s="98"/>
      <c r="S47" s="102"/>
      <c r="T47" s="102"/>
      <c r="U47" s="98"/>
      <c r="V47" s="98"/>
      <c r="W47" s="98"/>
      <c r="X47" s="98"/>
      <c r="Y47" s="98"/>
      <c r="Z47" s="98"/>
      <c r="AA47" s="98"/>
      <c r="AB47" s="98"/>
      <c r="AC47" s="98"/>
      <c r="AD47" s="98"/>
      <c r="AE47" s="98"/>
      <c r="AF47" s="98"/>
      <c r="AG47" s="98"/>
      <c r="AH47" s="98"/>
      <c r="AI47" s="103"/>
      <c r="AJ47" s="103"/>
      <c r="AK47" s="103"/>
      <c r="AL47" s="103"/>
      <c r="AM47" s="103"/>
      <c r="AN47" s="103"/>
      <c r="AO47" s="101"/>
    </row>
    <row r="48" spans="1:42" ht="14.1" customHeight="1">
      <c r="A48" s="95"/>
      <c r="B48" s="98"/>
      <c r="C48" s="106" t="s">
        <v>337</v>
      </c>
      <c r="D48" s="98"/>
      <c r="E48" s="98"/>
      <c r="F48" s="98"/>
      <c r="G48" s="98"/>
      <c r="H48" s="98"/>
      <c r="I48" s="98"/>
      <c r="J48" s="98"/>
      <c r="K48" s="98"/>
      <c r="L48" s="98"/>
      <c r="M48" s="98"/>
      <c r="N48" s="98"/>
      <c r="O48" s="98"/>
      <c r="P48" s="98"/>
      <c r="Q48" s="98"/>
      <c r="R48" s="98"/>
      <c r="S48" s="102"/>
      <c r="T48" s="102"/>
      <c r="U48" s="98"/>
      <c r="V48" s="98"/>
      <c r="W48" s="98"/>
      <c r="X48" s="98"/>
      <c r="Y48" s="98"/>
      <c r="Z48" s="98"/>
      <c r="AA48" s="98"/>
      <c r="AB48" s="98"/>
      <c r="AC48" s="98"/>
      <c r="AD48" s="98"/>
      <c r="AE48" s="98"/>
      <c r="AF48" s="98"/>
      <c r="AG48" s="98"/>
      <c r="AH48" s="98"/>
      <c r="AI48" s="103"/>
      <c r="AJ48" s="103"/>
      <c r="AK48" s="103"/>
      <c r="AL48" s="103"/>
      <c r="AM48" s="103"/>
      <c r="AN48" s="103"/>
      <c r="AO48" s="101"/>
    </row>
    <row r="49" spans="1:42" ht="14.1" customHeight="1">
      <c r="A49" s="95"/>
      <c r="B49" s="98"/>
      <c r="C49" s="98"/>
      <c r="D49" s="98"/>
      <c r="E49" s="98"/>
      <c r="F49" s="98"/>
      <c r="G49" s="98"/>
      <c r="H49" s="98"/>
      <c r="I49" s="98"/>
      <c r="J49" s="98"/>
      <c r="K49" s="103"/>
      <c r="L49" s="103"/>
      <c r="M49" s="103"/>
      <c r="N49" s="103"/>
      <c r="O49" s="103"/>
      <c r="P49" s="103"/>
      <c r="Q49" s="103"/>
      <c r="R49" s="103"/>
      <c r="S49" s="105"/>
      <c r="T49" s="105"/>
      <c r="U49" s="103"/>
      <c r="V49" s="103"/>
      <c r="W49" s="98"/>
      <c r="X49" s="98"/>
      <c r="Y49" s="98"/>
      <c r="Z49" s="98"/>
      <c r="AA49" s="98"/>
      <c r="AB49" s="98"/>
      <c r="AC49" s="98"/>
      <c r="AD49" s="103"/>
      <c r="AE49" s="103"/>
      <c r="AF49" s="103"/>
      <c r="AG49" s="103"/>
      <c r="AH49" s="103"/>
      <c r="AI49" s="103"/>
      <c r="AJ49" s="103"/>
      <c r="AK49" s="103"/>
      <c r="AL49" s="103"/>
      <c r="AM49" s="103"/>
      <c r="AN49" s="103"/>
      <c r="AO49" s="101"/>
    </row>
    <row r="50" spans="1:42" ht="14.1" customHeight="1">
      <c r="A50" s="95"/>
      <c r="B50" s="98" t="s">
        <v>319</v>
      </c>
      <c r="C50" s="98"/>
      <c r="D50" s="98"/>
      <c r="E50" s="98"/>
      <c r="F50" s="98"/>
      <c r="G50" s="98"/>
      <c r="H50" s="98"/>
      <c r="I50" s="98"/>
      <c r="J50" s="98"/>
      <c r="K50" s="103"/>
      <c r="L50" s="103"/>
      <c r="M50" s="103"/>
      <c r="N50" s="103"/>
      <c r="O50" s="103"/>
      <c r="P50" s="103"/>
      <c r="Q50" s="103"/>
      <c r="R50" s="103"/>
      <c r="S50" s="105"/>
      <c r="T50" s="105"/>
      <c r="U50" s="104"/>
      <c r="V50" s="104"/>
      <c r="W50" s="107" t="s">
        <v>188</v>
      </c>
      <c r="X50" s="107"/>
      <c r="Y50" s="107"/>
      <c r="Z50" s="107"/>
      <c r="AA50" s="107"/>
      <c r="AB50" s="98"/>
      <c r="AC50" s="98"/>
      <c r="AD50" s="103"/>
      <c r="AE50" s="103"/>
      <c r="AF50" s="103"/>
      <c r="AG50" s="103"/>
      <c r="AH50" s="103"/>
      <c r="AI50" s="103"/>
      <c r="AJ50" s="103"/>
      <c r="AK50" s="103"/>
      <c r="AL50" s="103"/>
      <c r="AM50" s="103"/>
      <c r="AN50" s="103"/>
      <c r="AO50" s="101"/>
      <c r="AP50" s="97"/>
    </row>
    <row r="51" spans="1:42" ht="14.1" customHeight="1">
      <c r="A51" s="95"/>
      <c r="B51" s="98"/>
      <c r="C51" s="106" t="s">
        <v>189</v>
      </c>
      <c r="D51" s="98"/>
      <c r="E51" s="98"/>
      <c r="F51" s="98"/>
      <c r="G51" s="98"/>
      <c r="H51" s="98"/>
      <c r="I51" s="98"/>
      <c r="J51" s="98"/>
      <c r="K51" s="98"/>
      <c r="L51" s="98"/>
      <c r="M51" s="98"/>
      <c r="N51" s="98"/>
      <c r="O51" s="98"/>
      <c r="P51" s="98"/>
      <c r="Q51" s="98"/>
      <c r="R51" s="98"/>
      <c r="S51" s="102"/>
      <c r="T51" s="102"/>
      <c r="U51" s="98"/>
      <c r="V51" s="98"/>
      <c r="W51" s="98"/>
      <c r="X51" s="98"/>
      <c r="Y51" s="98"/>
      <c r="Z51" s="98"/>
      <c r="AA51" s="98"/>
      <c r="AB51" s="98"/>
      <c r="AC51" s="98"/>
      <c r="AD51" s="98"/>
      <c r="AE51" s="98"/>
      <c r="AF51" s="98"/>
      <c r="AG51" s="98"/>
      <c r="AH51" s="98"/>
      <c r="AI51" s="98"/>
      <c r="AJ51" s="98"/>
      <c r="AK51" s="98"/>
      <c r="AL51" s="98"/>
      <c r="AM51" s="98"/>
      <c r="AN51" s="98"/>
      <c r="AO51" s="101"/>
    </row>
    <row r="52" spans="1:42" ht="14.1" customHeight="1">
      <c r="A52" s="95"/>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101"/>
    </row>
    <row r="53" spans="1:42" ht="14.1" customHeight="1">
      <c r="A53" s="95"/>
      <c r="B53" s="98" t="s">
        <v>190</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101"/>
    </row>
    <row r="54" spans="1:42" ht="14.1" customHeight="1">
      <c r="A54" s="95"/>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101"/>
    </row>
    <row r="55" spans="1:42" ht="14.1" customHeight="1">
      <c r="A55" s="95"/>
      <c r="C55" s="98" t="s">
        <v>191</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101"/>
    </row>
    <row r="56" spans="1:42" ht="14.1" customHeight="1">
      <c r="A56" s="9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101"/>
    </row>
    <row r="57" spans="1:42" ht="14.1" customHeight="1">
      <c r="A57" s="95"/>
      <c r="B57" s="98" t="s">
        <v>192</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101"/>
    </row>
    <row r="58" spans="1:42" ht="14.1" customHeight="1">
      <c r="A58" s="95"/>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101"/>
    </row>
    <row r="59" spans="1:42" ht="14.1" customHeight="1">
      <c r="A59" s="95"/>
      <c r="C59" s="98" t="s">
        <v>193</v>
      </c>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101"/>
    </row>
    <row r="60" spans="1:42" ht="14.1" customHeight="1">
      <c r="A60" s="95"/>
      <c r="B60" s="98"/>
      <c r="C60" s="98"/>
      <c r="D60" s="98"/>
      <c r="E60" s="98"/>
      <c r="F60" s="98"/>
      <c r="G60" s="98"/>
      <c r="H60" s="98"/>
      <c r="I60" s="98"/>
      <c r="J60" s="98"/>
      <c r="K60" s="98"/>
      <c r="L60" s="98"/>
      <c r="M60" s="98"/>
      <c r="N60" s="98"/>
      <c r="O60" s="98"/>
      <c r="P60" s="102"/>
      <c r="Q60" s="102"/>
      <c r="R60" s="102"/>
      <c r="S60" s="102"/>
      <c r="T60" s="98"/>
      <c r="U60" s="98"/>
      <c r="V60" s="98"/>
      <c r="W60" s="98"/>
      <c r="X60" s="98"/>
      <c r="Y60" s="98"/>
      <c r="Z60" s="98"/>
      <c r="AA60" s="98"/>
      <c r="AB60" s="98"/>
      <c r="AC60" s="98"/>
      <c r="AD60" s="98"/>
      <c r="AE60" s="98"/>
      <c r="AF60" s="98"/>
      <c r="AG60" s="98"/>
      <c r="AH60" s="98"/>
      <c r="AI60" s="98"/>
      <c r="AJ60" s="98"/>
      <c r="AK60" s="98"/>
      <c r="AL60" s="98"/>
      <c r="AM60" s="98"/>
      <c r="AN60" s="98"/>
      <c r="AO60" s="101"/>
    </row>
    <row r="61" spans="1:42" ht="14.1" customHeight="1">
      <c r="A61" s="95"/>
      <c r="B61" s="108" t="s">
        <v>194</v>
      </c>
      <c r="C61" s="108"/>
      <c r="D61" s="108"/>
      <c r="E61" s="108"/>
      <c r="F61" s="108"/>
      <c r="G61" s="108"/>
      <c r="H61" s="108"/>
      <c r="I61" s="108"/>
      <c r="J61" s="108"/>
      <c r="K61" s="98"/>
      <c r="L61" s="98"/>
      <c r="M61" s="98"/>
      <c r="N61" s="98"/>
      <c r="O61" s="98"/>
      <c r="P61" s="98"/>
      <c r="Q61" s="98"/>
      <c r="R61" s="102"/>
      <c r="S61" s="102"/>
      <c r="T61" s="102"/>
      <c r="U61" s="98"/>
      <c r="V61" s="98"/>
      <c r="W61" s="98"/>
      <c r="X61" s="98"/>
      <c r="Y61" s="98"/>
      <c r="Z61" s="98"/>
      <c r="AA61" s="98"/>
      <c r="AB61" s="98"/>
      <c r="AC61" s="98"/>
      <c r="AD61" s="98"/>
      <c r="AE61" s="98"/>
      <c r="AF61" s="98"/>
      <c r="AG61" s="98"/>
      <c r="AH61" s="98"/>
      <c r="AI61" s="98"/>
      <c r="AJ61" s="98"/>
      <c r="AK61" s="98"/>
      <c r="AL61" s="98"/>
      <c r="AM61" s="98"/>
      <c r="AN61" s="98"/>
      <c r="AO61" s="101"/>
    </row>
    <row r="62" spans="1:42" ht="14.1" customHeight="1">
      <c r="A62" s="95"/>
      <c r="B62" s="108"/>
      <c r="C62" s="108"/>
      <c r="D62" s="108"/>
      <c r="E62" s="108"/>
      <c r="F62" s="108"/>
      <c r="G62" s="108"/>
      <c r="H62" s="108"/>
      <c r="I62" s="108"/>
      <c r="J62" s="108"/>
      <c r="K62" s="98"/>
      <c r="L62" s="98"/>
      <c r="M62" s="98"/>
      <c r="N62" s="98"/>
      <c r="O62" s="98"/>
      <c r="P62" s="98"/>
      <c r="Q62" s="98"/>
      <c r="R62" s="102"/>
      <c r="S62" s="102"/>
      <c r="T62" s="102"/>
      <c r="U62" s="98"/>
      <c r="V62" s="98"/>
      <c r="W62" s="98"/>
      <c r="X62" s="98"/>
      <c r="Y62" s="98"/>
      <c r="Z62" s="98"/>
      <c r="AA62" s="98"/>
      <c r="AB62" s="98"/>
      <c r="AC62" s="98"/>
      <c r="AD62" s="98"/>
      <c r="AE62" s="98"/>
      <c r="AF62" s="98"/>
      <c r="AG62" s="98"/>
      <c r="AH62" s="98"/>
      <c r="AI62" s="98"/>
      <c r="AJ62" s="98"/>
      <c r="AK62" s="98"/>
      <c r="AL62" s="98"/>
      <c r="AM62" s="98"/>
      <c r="AN62" s="98"/>
      <c r="AO62" s="101"/>
    </row>
    <row r="63" spans="1:42" ht="14.1" customHeight="1">
      <c r="A63" s="95"/>
      <c r="C63" s="108" t="s">
        <v>195</v>
      </c>
      <c r="D63" s="108"/>
      <c r="E63" s="108"/>
      <c r="F63" s="108"/>
      <c r="G63" s="108"/>
      <c r="H63" s="108"/>
      <c r="I63" s="108"/>
      <c r="J63" s="108"/>
      <c r="K63" s="98"/>
      <c r="L63" s="98"/>
      <c r="M63" s="98"/>
      <c r="N63" s="98"/>
      <c r="O63" s="98"/>
      <c r="P63" s="98"/>
      <c r="Q63" s="98"/>
      <c r="R63" s="102"/>
      <c r="S63" s="102"/>
      <c r="T63" s="102"/>
      <c r="U63" s="98"/>
      <c r="V63" s="98"/>
      <c r="W63" s="98"/>
      <c r="X63" s="98"/>
      <c r="Y63" s="98"/>
      <c r="Z63" s="98"/>
      <c r="AA63" s="98"/>
      <c r="AB63" s="98"/>
      <c r="AC63" s="98"/>
      <c r="AD63" s="98"/>
      <c r="AE63" s="98"/>
      <c r="AF63" s="98"/>
      <c r="AG63" s="98"/>
      <c r="AH63" s="98"/>
      <c r="AI63" s="98"/>
      <c r="AJ63" s="98"/>
      <c r="AK63" s="98"/>
      <c r="AL63" s="98"/>
      <c r="AM63" s="98"/>
      <c r="AN63" s="98"/>
      <c r="AO63" s="101"/>
    </row>
    <row r="64" spans="1:42" ht="14.1" customHeight="1">
      <c r="A64" s="95"/>
      <c r="B64" s="108"/>
      <c r="C64" s="108"/>
      <c r="D64" s="108"/>
      <c r="E64" s="108"/>
      <c r="F64" s="108"/>
      <c r="G64" s="108"/>
      <c r="H64" s="108"/>
      <c r="I64" s="108"/>
      <c r="J64" s="108"/>
      <c r="K64" s="98"/>
      <c r="L64" s="98"/>
      <c r="M64" s="98"/>
      <c r="N64" s="98"/>
      <c r="O64" s="98"/>
      <c r="P64" s="98"/>
      <c r="Q64" s="98"/>
      <c r="R64" s="102"/>
      <c r="S64" s="102"/>
      <c r="T64" s="102"/>
      <c r="U64" s="98"/>
      <c r="V64" s="98"/>
      <c r="W64" s="98"/>
      <c r="X64" s="98"/>
      <c r="Y64" s="98"/>
      <c r="Z64" s="98"/>
      <c r="AA64" s="98"/>
      <c r="AB64" s="98"/>
      <c r="AC64" s="98"/>
      <c r="AD64" s="98"/>
      <c r="AE64" s="98"/>
      <c r="AF64" s="98"/>
      <c r="AG64" s="98"/>
      <c r="AH64" s="98"/>
      <c r="AI64" s="98"/>
      <c r="AJ64" s="98"/>
      <c r="AK64" s="98"/>
      <c r="AL64" s="98"/>
      <c r="AM64" s="98"/>
      <c r="AN64" s="98"/>
      <c r="AO64" s="101"/>
    </row>
    <row r="65" spans="1:41" ht="14.1" customHeight="1">
      <c r="A65" s="109"/>
      <c r="B65" s="108" t="s">
        <v>196</v>
      </c>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1"/>
    </row>
    <row r="66" spans="1:41" ht="14.1" customHeight="1">
      <c r="A66" s="109"/>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1"/>
    </row>
    <row r="67" spans="1:41" ht="14.1" customHeight="1">
      <c r="A67" s="109"/>
      <c r="C67" s="108" t="s">
        <v>197</v>
      </c>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1"/>
    </row>
    <row r="68" spans="1:41" ht="14.1" customHeight="1">
      <c r="A68" s="110"/>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01"/>
    </row>
    <row r="69" spans="1:41" ht="14.1" customHeight="1">
      <c r="A69" s="97"/>
      <c r="B69" s="226" t="s">
        <v>320</v>
      </c>
      <c r="C69" s="227"/>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97"/>
    </row>
    <row r="70" spans="1:41" ht="14.1" customHeight="1">
      <c r="A70" s="97"/>
      <c r="B70" s="227"/>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97"/>
    </row>
    <row r="71" spans="1:41" ht="14.1" customHeight="1">
      <c r="A71" s="97"/>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c r="AL71" s="228"/>
      <c r="AM71" s="228"/>
      <c r="AN71" s="228"/>
      <c r="AO71" s="97"/>
    </row>
    <row r="72" spans="1:41" ht="14.1" customHeight="1">
      <c r="A72" s="97"/>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c r="AL72" s="228"/>
      <c r="AM72" s="228"/>
      <c r="AN72" s="228"/>
      <c r="AO72" s="97"/>
    </row>
    <row r="73" spans="1:41" ht="12.6" customHeight="1">
      <c r="A73" s="97"/>
      <c r="B73" s="97"/>
      <c r="C73" s="97"/>
      <c r="D73" s="97"/>
      <c r="E73" s="97"/>
      <c r="F73" s="97"/>
      <c r="G73" s="97"/>
      <c r="H73" s="97"/>
      <c r="I73" s="97"/>
      <c r="J73" s="97"/>
      <c r="K73" s="97"/>
      <c r="L73" s="97"/>
      <c r="M73" s="97"/>
      <c r="N73" s="97"/>
      <c r="O73" s="97"/>
      <c r="P73" s="112"/>
      <c r="Q73" s="112"/>
      <c r="R73" s="112"/>
      <c r="S73" s="112"/>
      <c r="T73" s="97"/>
      <c r="U73" s="97"/>
      <c r="V73" s="97"/>
      <c r="W73" s="97"/>
      <c r="X73" s="97"/>
      <c r="Y73" s="97"/>
      <c r="Z73" s="97"/>
      <c r="AA73" s="97"/>
      <c r="AB73" s="97"/>
      <c r="AC73" s="97"/>
      <c r="AD73" s="97"/>
      <c r="AE73" s="97"/>
      <c r="AF73" s="97"/>
      <c r="AG73" s="97"/>
      <c r="AH73" s="97"/>
      <c r="AI73" s="97"/>
      <c r="AJ73" s="97"/>
      <c r="AK73" s="97"/>
      <c r="AL73" s="97"/>
      <c r="AM73" s="97"/>
      <c r="AN73" s="97"/>
      <c r="AO73" s="97"/>
    </row>
    <row r="74" spans="1:41" ht="12.6" customHeight="1">
      <c r="A74" s="97"/>
      <c r="B74" s="97"/>
      <c r="C74" s="97"/>
      <c r="D74" s="97"/>
      <c r="E74" s="97"/>
      <c r="F74" s="97"/>
      <c r="G74" s="97"/>
      <c r="H74" s="97"/>
      <c r="I74" s="97"/>
      <c r="J74" s="97"/>
      <c r="K74" s="97"/>
      <c r="L74" s="97"/>
      <c r="M74" s="97"/>
      <c r="N74" s="97"/>
      <c r="O74" s="97"/>
      <c r="P74" s="112"/>
      <c r="Q74" s="112"/>
      <c r="R74" s="112"/>
      <c r="S74" s="112"/>
      <c r="T74" s="97"/>
      <c r="U74" s="97"/>
      <c r="V74" s="97"/>
      <c r="W74" s="97"/>
      <c r="X74" s="97"/>
      <c r="Y74" s="97"/>
      <c r="Z74" s="97"/>
      <c r="AA74" s="97"/>
      <c r="AB74" s="97"/>
      <c r="AC74" s="97"/>
      <c r="AD74" s="97"/>
      <c r="AE74" s="97"/>
      <c r="AF74" s="97"/>
      <c r="AG74" s="97"/>
      <c r="AH74" s="97"/>
      <c r="AI74" s="97"/>
      <c r="AJ74" s="97"/>
      <c r="AK74" s="97"/>
      <c r="AL74" s="97"/>
      <c r="AM74" s="97"/>
      <c r="AN74" s="97"/>
      <c r="AO74" s="97"/>
    </row>
    <row r="75" spans="1:41" ht="12.6" customHeight="1">
      <c r="A75" s="97"/>
      <c r="B75" s="97"/>
      <c r="C75" s="97"/>
      <c r="D75" s="97"/>
      <c r="E75" s="97"/>
      <c r="F75" s="97"/>
      <c r="G75" s="97"/>
      <c r="H75" s="97"/>
      <c r="I75" s="97"/>
      <c r="J75" s="97"/>
      <c r="K75" s="97"/>
      <c r="L75" s="97"/>
      <c r="M75" s="97"/>
      <c r="N75" s="97"/>
      <c r="O75" s="97"/>
      <c r="P75" s="112"/>
      <c r="Q75" s="112"/>
      <c r="R75" s="112"/>
      <c r="S75" s="112"/>
      <c r="T75" s="97"/>
      <c r="U75" s="97"/>
      <c r="V75" s="97"/>
      <c r="W75" s="97"/>
      <c r="X75" s="97"/>
      <c r="Y75" s="97"/>
      <c r="Z75" s="97"/>
      <c r="AA75" s="97"/>
      <c r="AB75" s="97"/>
      <c r="AC75" s="97"/>
      <c r="AD75" s="97"/>
      <c r="AE75" s="97"/>
      <c r="AF75" s="97"/>
      <c r="AG75" s="97"/>
      <c r="AH75" s="97"/>
      <c r="AI75" s="97"/>
      <c r="AJ75" s="97"/>
      <c r="AK75" s="97"/>
      <c r="AL75" s="97"/>
      <c r="AM75" s="97"/>
      <c r="AN75" s="97"/>
      <c r="AO75" s="97"/>
    </row>
    <row r="76" spans="1:41" ht="12.6" customHeight="1">
      <c r="A76" s="97"/>
      <c r="B76" s="97"/>
      <c r="C76" s="97"/>
      <c r="D76" s="97"/>
      <c r="E76" s="97"/>
      <c r="F76" s="97"/>
      <c r="G76" s="97"/>
      <c r="H76" s="97"/>
      <c r="I76" s="97"/>
      <c r="J76" s="97"/>
      <c r="K76" s="97"/>
      <c r="L76" s="97"/>
      <c r="M76" s="97"/>
      <c r="N76" s="97"/>
      <c r="O76" s="97"/>
      <c r="P76" s="112"/>
      <c r="Q76" s="112"/>
      <c r="R76" s="112"/>
      <c r="S76" s="112"/>
      <c r="T76" s="97"/>
      <c r="U76" s="97"/>
      <c r="V76" s="97"/>
      <c r="W76" s="97"/>
      <c r="X76" s="97"/>
      <c r="Y76" s="97"/>
      <c r="Z76" s="97"/>
      <c r="AA76" s="97"/>
      <c r="AB76" s="97"/>
      <c r="AC76" s="97"/>
      <c r="AD76" s="97"/>
      <c r="AE76" s="97"/>
      <c r="AF76" s="97"/>
      <c r="AG76" s="97"/>
      <c r="AH76" s="97"/>
      <c r="AI76" s="97"/>
      <c r="AJ76" s="97"/>
      <c r="AK76" s="97"/>
      <c r="AL76" s="97"/>
      <c r="AM76" s="97"/>
      <c r="AN76" s="97"/>
      <c r="AO76" s="97"/>
    </row>
    <row r="77" spans="1:41" ht="12.6" customHeight="1">
      <c r="A77" s="97"/>
      <c r="B77" s="97"/>
      <c r="C77" s="97"/>
      <c r="D77" s="97"/>
      <c r="E77" s="97"/>
      <c r="F77" s="97"/>
      <c r="G77" s="97"/>
      <c r="H77" s="97"/>
      <c r="I77" s="97"/>
      <c r="J77" s="97"/>
      <c r="K77" s="97"/>
      <c r="L77" s="97"/>
      <c r="M77" s="97"/>
      <c r="N77" s="97"/>
      <c r="O77" s="97"/>
      <c r="P77" s="112"/>
      <c r="Q77" s="112"/>
      <c r="R77" s="112"/>
      <c r="S77" s="112"/>
      <c r="T77" s="97"/>
      <c r="U77" s="97"/>
      <c r="V77" s="97"/>
      <c r="W77" s="97"/>
      <c r="X77" s="97"/>
      <c r="Y77" s="97"/>
      <c r="Z77" s="97"/>
      <c r="AA77" s="97"/>
      <c r="AB77" s="97"/>
      <c r="AC77" s="97"/>
      <c r="AD77" s="97"/>
      <c r="AE77" s="97"/>
      <c r="AF77" s="97"/>
      <c r="AG77" s="97"/>
      <c r="AH77" s="97"/>
      <c r="AI77" s="97"/>
      <c r="AJ77" s="97"/>
      <c r="AK77" s="97"/>
      <c r="AL77" s="97"/>
      <c r="AM77" s="97"/>
      <c r="AN77" s="97"/>
      <c r="AO77" s="97"/>
    </row>
    <row r="78" spans="1:41" ht="12.6" customHeight="1">
      <c r="A78" s="97"/>
      <c r="B78" s="97"/>
      <c r="C78" s="97"/>
      <c r="D78" s="97"/>
      <c r="E78" s="97"/>
      <c r="F78" s="97"/>
      <c r="G78" s="97"/>
      <c r="H78" s="97"/>
      <c r="I78" s="97"/>
      <c r="J78" s="97"/>
      <c r="K78" s="97"/>
      <c r="L78" s="97"/>
      <c r="M78" s="97"/>
      <c r="N78" s="97"/>
      <c r="O78" s="97"/>
      <c r="P78" s="112"/>
      <c r="Q78" s="112"/>
      <c r="R78" s="112"/>
      <c r="S78" s="112"/>
      <c r="T78" s="97"/>
      <c r="U78" s="97"/>
      <c r="V78" s="97"/>
      <c r="W78" s="97"/>
      <c r="X78" s="97"/>
      <c r="Y78" s="97"/>
      <c r="Z78" s="97"/>
      <c r="AA78" s="97"/>
      <c r="AB78" s="97"/>
      <c r="AC78" s="97"/>
      <c r="AD78" s="97"/>
      <c r="AE78" s="97"/>
      <c r="AF78" s="97"/>
      <c r="AG78" s="97"/>
      <c r="AH78" s="97"/>
      <c r="AI78" s="97"/>
      <c r="AJ78" s="97"/>
      <c r="AK78" s="97"/>
      <c r="AL78" s="97"/>
      <c r="AM78" s="97"/>
      <c r="AN78" s="97"/>
      <c r="AO78" s="97"/>
    </row>
    <row r="79" spans="1:41" ht="12.6" customHeight="1">
      <c r="A79" s="97"/>
      <c r="B79" s="97"/>
      <c r="C79" s="97"/>
      <c r="D79" s="97"/>
      <c r="E79" s="97"/>
      <c r="F79" s="97"/>
      <c r="G79" s="97"/>
      <c r="H79" s="97"/>
      <c r="I79" s="97"/>
      <c r="J79" s="97"/>
      <c r="K79" s="97"/>
      <c r="L79" s="97"/>
      <c r="M79" s="97"/>
      <c r="N79" s="97"/>
      <c r="O79" s="97"/>
      <c r="P79" s="112"/>
      <c r="Q79" s="112"/>
      <c r="R79" s="112"/>
      <c r="S79" s="112"/>
      <c r="T79" s="97"/>
      <c r="U79" s="97"/>
      <c r="V79" s="97"/>
      <c r="W79" s="97"/>
      <c r="X79" s="97"/>
      <c r="Y79" s="97"/>
      <c r="Z79" s="97"/>
      <c r="AA79" s="97"/>
      <c r="AB79" s="97"/>
      <c r="AC79" s="97"/>
      <c r="AD79" s="97"/>
      <c r="AE79" s="97"/>
      <c r="AF79" s="97"/>
      <c r="AG79" s="97"/>
      <c r="AH79" s="97"/>
      <c r="AI79" s="97"/>
      <c r="AJ79" s="97"/>
      <c r="AK79" s="97"/>
      <c r="AL79" s="97"/>
      <c r="AM79" s="97"/>
      <c r="AN79" s="97"/>
      <c r="AO79" s="97"/>
    </row>
    <row r="80" spans="1:41" ht="12.6" customHeight="1">
      <c r="A80" s="97"/>
      <c r="B80" s="97"/>
      <c r="C80" s="97"/>
      <c r="D80" s="97"/>
      <c r="E80" s="97"/>
      <c r="F80" s="97"/>
      <c r="G80" s="97"/>
      <c r="H80" s="97"/>
      <c r="I80" s="97"/>
      <c r="J80" s="97"/>
      <c r="K80" s="97"/>
      <c r="L80" s="97"/>
      <c r="M80" s="97"/>
      <c r="N80" s="97"/>
      <c r="O80" s="97"/>
      <c r="P80" s="112"/>
      <c r="Q80" s="112"/>
      <c r="R80" s="112"/>
      <c r="S80" s="112"/>
      <c r="T80" s="97"/>
      <c r="U80" s="97"/>
      <c r="V80" s="97"/>
      <c r="W80" s="97"/>
      <c r="X80" s="97"/>
      <c r="Y80" s="97"/>
      <c r="Z80" s="97"/>
      <c r="AA80" s="97"/>
      <c r="AB80" s="97"/>
      <c r="AC80" s="97"/>
      <c r="AD80" s="97"/>
      <c r="AE80" s="97"/>
      <c r="AF80" s="97"/>
      <c r="AG80" s="97"/>
      <c r="AH80" s="97"/>
      <c r="AI80" s="97"/>
      <c r="AJ80" s="97"/>
      <c r="AK80" s="97"/>
      <c r="AL80" s="97"/>
      <c r="AM80" s="97"/>
      <c r="AN80" s="97"/>
      <c r="AO80" s="97"/>
    </row>
    <row r="81" spans="1:41" ht="12.6" customHeight="1">
      <c r="A81" s="97"/>
      <c r="B81" s="97"/>
      <c r="C81" s="97"/>
      <c r="D81" s="97"/>
      <c r="E81" s="97"/>
      <c r="F81" s="97"/>
      <c r="G81" s="97"/>
      <c r="H81" s="97"/>
      <c r="I81" s="97"/>
      <c r="J81" s="97"/>
      <c r="K81" s="97"/>
      <c r="L81" s="97"/>
      <c r="M81" s="97"/>
      <c r="N81" s="97"/>
      <c r="O81" s="97"/>
      <c r="P81" s="112"/>
      <c r="Q81" s="112"/>
      <c r="R81" s="112"/>
      <c r="S81" s="112"/>
      <c r="T81" s="97"/>
      <c r="U81" s="97"/>
      <c r="V81" s="97"/>
      <c r="W81" s="97"/>
      <c r="X81" s="97"/>
      <c r="Y81" s="97"/>
      <c r="Z81" s="97"/>
      <c r="AA81" s="97"/>
      <c r="AB81" s="97"/>
      <c r="AC81" s="97"/>
      <c r="AD81" s="97"/>
      <c r="AE81" s="97"/>
      <c r="AF81" s="97"/>
      <c r="AG81" s="97"/>
      <c r="AH81" s="97"/>
      <c r="AI81" s="97"/>
      <c r="AJ81" s="97"/>
      <c r="AK81" s="97"/>
      <c r="AL81" s="97"/>
      <c r="AM81" s="97"/>
      <c r="AN81" s="97"/>
      <c r="AO81" s="97"/>
    </row>
    <row r="82" spans="1:41" ht="12.6" customHeight="1"/>
  </sheetData>
  <mergeCells count="3">
    <mergeCell ref="B69:AN72"/>
    <mergeCell ref="C32:V32"/>
    <mergeCell ref="W32:AP32"/>
  </mergeCells>
  <phoneticPr fontId="6"/>
  <dataValidations count="2">
    <dataValidation allowBlank="1" showInputMessage="1" showErrorMessage="1" error="この欄は自動入力されます。_x000a_先に様式2-3，2-4を記入してください。" sqref="U35:AA39" xr:uid="{2D071429-010C-4FE6-A19A-FDCA8ED96656}"/>
    <dataValidation allowBlank="1" showInputMessage="1" error="この欄は自動入力されます。_x000a_事業の名称は様式２－１で定めてください。" sqref="K40:AN40 K33:AN34" xr:uid="{DBB3009E-6A23-4D2A-8A66-1659EDD2B714}"/>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1" manualBreakCount="1">
    <brk id="84"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19050</xdr:colOff>
                    <xdr:row>5</xdr:row>
                    <xdr:rowOff>133350</xdr:rowOff>
                  </from>
                  <to>
                    <xdr:col>5</xdr:col>
                    <xdr:colOff>19050</xdr:colOff>
                    <xdr:row>7</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47625</xdr:colOff>
                    <xdr:row>5</xdr:row>
                    <xdr:rowOff>133350</xdr:rowOff>
                  </from>
                  <to>
                    <xdr:col>12</xdr:col>
                    <xdr:colOff>47625</xdr:colOff>
                    <xdr:row>7</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28575</xdr:colOff>
                    <xdr:row>5</xdr:row>
                    <xdr:rowOff>133350</xdr:rowOff>
                  </from>
                  <to>
                    <xdr:col>22</xdr:col>
                    <xdr:colOff>28575</xdr:colOff>
                    <xdr:row>7</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47625</xdr:colOff>
                    <xdr:row>9</xdr:row>
                    <xdr:rowOff>142875</xdr:rowOff>
                  </from>
                  <to>
                    <xdr:col>5</xdr:col>
                    <xdr:colOff>47625</xdr:colOff>
                    <xdr:row>11</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38100</xdr:colOff>
                    <xdr:row>9</xdr:row>
                    <xdr:rowOff>142875</xdr:rowOff>
                  </from>
                  <to>
                    <xdr:col>12</xdr:col>
                    <xdr:colOff>38100</xdr:colOff>
                    <xdr:row>11</xdr:row>
                    <xdr:rowOff>38100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47625</xdr:colOff>
                    <xdr:row>13</xdr:row>
                    <xdr:rowOff>133350</xdr:rowOff>
                  </from>
                  <to>
                    <xdr:col>5</xdr:col>
                    <xdr:colOff>47625</xdr:colOff>
                    <xdr:row>15</xdr:row>
                    <xdr:rowOff>28575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xdr:col>
                    <xdr:colOff>47625</xdr:colOff>
                    <xdr:row>17</xdr:row>
                    <xdr:rowOff>133350</xdr:rowOff>
                  </from>
                  <to>
                    <xdr:col>5</xdr:col>
                    <xdr:colOff>47625</xdr:colOff>
                    <xdr:row>19</xdr:row>
                    <xdr:rowOff>28575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2</xdr:col>
                    <xdr:colOff>38100</xdr:colOff>
                    <xdr:row>25</xdr:row>
                    <xdr:rowOff>133350</xdr:rowOff>
                  </from>
                  <to>
                    <xdr:col>5</xdr:col>
                    <xdr:colOff>38100</xdr:colOff>
                    <xdr:row>27</xdr:row>
                    <xdr:rowOff>28575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38100</xdr:colOff>
                    <xdr:row>25</xdr:row>
                    <xdr:rowOff>133350</xdr:rowOff>
                  </from>
                  <to>
                    <xdr:col>14</xdr:col>
                    <xdr:colOff>38100</xdr:colOff>
                    <xdr:row>27</xdr:row>
                    <xdr:rowOff>28575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2</xdr:col>
                    <xdr:colOff>47625</xdr:colOff>
                    <xdr:row>29</xdr:row>
                    <xdr:rowOff>133350</xdr:rowOff>
                  </from>
                  <to>
                    <xdr:col>5</xdr:col>
                    <xdr:colOff>47625</xdr:colOff>
                    <xdr:row>31</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22</xdr:col>
                    <xdr:colOff>47625</xdr:colOff>
                    <xdr:row>29</xdr:row>
                    <xdr:rowOff>133350</xdr:rowOff>
                  </from>
                  <to>
                    <xdr:col>25</xdr:col>
                    <xdr:colOff>47625</xdr:colOff>
                    <xdr:row>31</xdr:row>
                    <xdr:rowOff>28575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2</xdr:col>
                    <xdr:colOff>47625</xdr:colOff>
                    <xdr:row>31</xdr:row>
                    <xdr:rowOff>352425</xdr:rowOff>
                  </from>
                  <to>
                    <xdr:col>5</xdr:col>
                    <xdr:colOff>47625</xdr:colOff>
                    <xdr:row>33</xdr:row>
                    <xdr:rowOff>38100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22</xdr:col>
                    <xdr:colOff>47625</xdr:colOff>
                    <xdr:row>31</xdr:row>
                    <xdr:rowOff>352425</xdr:rowOff>
                  </from>
                  <to>
                    <xdr:col>25</xdr:col>
                    <xdr:colOff>47625</xdr:colOff>
                    <xdr:row>33</xdr:row>
                    <xdr:rowOff>38100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2</xdr:col>
                    <xdr:colOff>47625</xdr:colOff>
                    <xdr:row>30</xdr:row>
                    <xdr:rowOff>133350</xdr:rowOff>
                  </from>
                  <to>
                    <xdr:col>5</xdr:col>
                    <xdr:colOff>47625</xdr:colOff>
                    <xdr:row>31</xdr:row>
                    <xdr:rowOff>200025</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2</xdr:col>
                    <xdr:colOff>47625</xdr:colOff>
                    <xdr:row>36</xdr:row>
                    <xdr:rowOff>133350</xdr:rowOff>
                  </from>
                  <to>
                    <xdr:col>5</xdr:col>
                    <xdr:colOff>47625</xdr:colOff>
                    <xdr:row>38</xdr:row>
                    <xdr:rowOff>28575</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22</xdr:col>
                    <xdr:colOff>47625</xdr:colOff>
                    <xdr:row>36</xdr:row>
                    <xdr:rowOff>133350</xdr:rowOff>
                  </from>
                  <to>
                    <xdr:col>25</xdr:col>
                    <xdr:colOff>47625</xdr:colOff>
                    <xdr:row>38</xdr:row>
                    <xdr:rowOff>28575</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22</xdr:col>
                    <xdr:colOff>47625</xdr:colOff>
                    <xdr:row>38</xdr:row>
                    <xdr:rowOff>142875</xdr:rowOff>
                  </from>
                  <to>
                    <xdr:col>25</xdr:col>
                    <xdr:colOff>47625</xdr:colOff>
                    <xdr:row>40</xdr:row>
                    <xdr:rowOff>38100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22</xdr:col>
                    <xdr:colOff>47625</xdr:colOff>
                    <xdr:row>40</xdr:row>
                    <xdr:rowOff>142875</xdr:rowOff>
                  </from>
                  <to>
                    <xdr:col>25</xdr:col>
                    <xdr:colOff>47625</xdr:colOff>
                    <xdr:row>42</xdr:row>
                    <xdr:rowOff>38100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22</xdr:col>
                    <xdr:colOff>47625</xdr:colOff>
                    <xdr:row>42</xdr:row>
                    <xdr:rowOff>133350</xdr:rowOff>
                  </from>
                  <to>
                    <xdr:col>25</xdr:col>
                    <xdr:colOff>47625</xdr:colOff>
                    <xdr:row>44</xdr:row>
                    <xdr:rowOff>28575</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22</xdr:col>
                    <xdr:colOff>47625</xdr:colOff>
                    <xdr:row>44</xdr:row>
                    <xdr:rowOff>133350</xdr:rowOff>
                  </from>
                  <to>
                    <xdr:col>25</xdr:col>
                    <xdr:colOff>47625</xdr:colOff>
                    <xdr:row>46</xdr:row>
                    <xdr:rowOff>28575</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22</xdr:col>
                    <xdr:colOff>47625</xdr:colOff>
                    <xdr:row>48</xdr:row>
                    <xdr:rowOff>133350</xdr:rowOff>
                  </from>
                  <to>
                    <xdr:col>25</xdr:col>
                    <xdr:colOff>47625</xdr:colOff>
                    <xdr:row>50</xdr:row>
                    <xdr:rowOff>28575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2</xdr:col>
                    <xdr:colOff>47625</xdr:colOff>
                    <xdr:row>53</xdr:row>
                    <xdr:rowOff>133350</xdr:rowOff>
                  </from>
                  <to>
                    <xdr:col>5</xdr:col>
                    <xdr:colOff>47625</xdr:colOff>
                    <xdr:row>55</xdr:row>
                    <xdr:rowOff>28575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2</xdr:col>
                    <xdr:colOff>47625</xdr:colOff>
                    <xdr:row>57</xdr:row>
                    <xdr:rowOff>133350</xdr:rowOff>
                  </from>
                  <to>
                    <xdr:col>5</xdr:col>
                    <xdr:colOff>47625</xdr:colOff>
                    <xdr:row>59</xdr:row>
                    <xdr:rowOff>28575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2</xdr:col>
                    <xdr:colOff>47625</xdr:colOff>
                    <xdr:row>61</xdr:row>
                    <xdr:rowOff>133350</xdr:rowOff>
                  </from>
                  <to>
                    <xdr:col>5</xdr:col>
                    <xdr:colOff>47625</xdr:colOff>
                    <xdr:row>63</xdr:row>
                    <xdr:rowOff>28575</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2</xdr:col>
                    <xdr:colOff>57150</xdr:colOff>
                    <xdr:row>65</xdr:row>
                    <xdr:rowOff>133350</xdr:rowOff>
                  </from>
                  <to>
                    <xdr:col>5</xdr:col>
                    <xdr:colOff>57150</xdr:colOff>
                    <xdr:row>67</xdr:row>
                    <xdr:rowOff>28575</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2</xdr:col>
                    <xdr:colOff>57150</xdr:colOff>
                    <xdr:row>21</xdr:row>
                    <xdr:rowOff>142875</xdr:rowOff>
                  </from>
                  <to>
                    <xdr:col>5</xdr:col>
                    <xdr:colOff>57150</xdr:colOff>
                    <xdr:row>23</xdr:row>
                    <xdr:rowOff>28575</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22</xdr:col>
                    <xdr:colOff>47625</xdr:colOff>
                    <xdr:row>30</xdr:row>
                    <xdr:rowOff>133350</xdr:rowOff>
                  </from>
                  <to>
                    <xdr:col>25</xdr:col>
                    <xdr:colOff>47625</xdr:colOff>
                    <xdr:row>31</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119F-1541-483C-95EF-56BC061A482F}">
  <dimension ref="A1:CX4"/>
  <sheetViews>
    <sheetView zoomScaleNormal="100" workbookViewId="0">
      <selection activeCell="J4" sqref="J4"/>
    </sheetView>
  </sheetViews>
  <sheetFormatPr defaultColWidth="8.75" defaultRowHeight="12"/>
  <cols>
    <col min="1" max="5" width="8.75" style="67"/>
    <col min="6" max="6" width="10.375" style="67" bestFit="1" customWidth="1"/>
    <col min="7" max="7" width="8.875" style="67" bestFit="1" customWidth="1"/>
    <col min="8" max="8" width="10.375" style="67" bestFit="1" customWidth="1"/>
    <col min="9" max="10" width="8.75" style="67"/>
    <col min="11" max="11" width="9.5" style="67" bestFit="1" customWidth="1"/>
    <col min="12" max="30" width="8.75" style="67"/>
    <col min="31" max="31" width="10.375" style="67" bestFit="1" customWidth="1"/>
    <col min="32" max="35" width="9.5" style="67" bestFit="1" customWidth="1"/>
    <col min="36" max="37" width="8.875" style="67" bestFit="1" customWidth="1"/>
    <col min="38" max="38" width="10.375" style="67" bestFit="1" customWidth="1"/>
    <col min="39" max="43" width="9.5" style="67" bestFit="1" customWidth="1"/>
    <col min="44" max="45" width="8.75" style="67"/>
    <col min="46" max="46" width="9.5" style="67" bestFit="1" customWidth="1"/>
    <col min="47" max="16384" width="8.75" style="67"/>
  </cols>
  <sheetData>
    <row r="1" spans="1:102" ht="18.75">
      <c r="A1" s="182" t="s">
        <v>238</v>
      </c>
      <c r="B1" s="384" t="s">
        <v>226</v>
      </c>
      <c r="C1" s="385"/>
      <c r="D1" s="385"/>
      <c r="E1" s="385"/>
      <c r="F1" s="385"/>
      <c r="G1" s="385"/>
      <c r="H1" s="385"/>
      <c r="I1" s="385"/>
      <c r="J1" s="385"/>
      <c r="K1" s="385"/>
      <c r="L1" s="385"/>
      <c r="M1" s="385"/>
      <c r="N1" s="385"/>
      <c r="O1" s="385"/>
      <c r="P1" s="385"/>
      <c r="Q1" s="385"/>
      <c r="R1" s="386"/>
      <c r="S1" s="394" t="s">
        <v>228</v>
      </c>
      <c r="T1" s="394"/>
      <c r="U1" s="394"/>
      <c r="V1" s="394"/>
      <c r="W1" s="394"/>
      <c r="X1" s="394"/>
      <c r="Y1" s="394"/>
      <c r="Z1" s="394"/>
      <c r="AA1" s="394"/>
      <c r="AB1" s="394"/>
      <c r="AC1" s="394"/>
      <c r="AD1" s="394"/>
      <c r="AE1" s="392" t="s">
        <v>227</v>
      </c>
      <c r="AF1" s="392"/>
      <c r="AG1" s="392"/>
      <c r="AH1" s="392"/>
      <c r="AI1" s="392"/>
      <c r="AJ1" s="392"/>
      <c r="AK1" s="392"/>
      <c r="AL1" s="392"/>
      <c r="AM1" s="392"/>
      <c r="AN1" s="392"/>
      <c r="AO1" s="392"/>
      <c r="AP1" s="392"/>
      <c r="AQ1" s="392"/>
      <c r="AR1" s="392"/>
      <c r="AS1" s="392"/>
      <c r="AT1" s="393"/>
      <c r="AU1" s="373" t="s">
        <v>238</v>
      </c>
      <c r="AV1" s="374"/>
      <c r="AW1" s="374"/>
      <c r="AX1" s="374"/>
      <c r="AY1" s="374"/>
      <c r="AZ1" s="374"/>
      <c r="BA1" s="374"/>
      <c r="BB1" s="387" t="s">
        <v>286</v>
      </c>
      <c r="BC1" s="388"/>
      <c r="BD1" s="388"/>
      <c r="BE1" s="388"/>
      <c r="BF1" s="388"/>
      <c r="BG1" s="388"/>
      <c r="BH1" s="388"/>
      <c r="BI1" s="388"/>
      <c r="BJ1" s="388"/>
      <c r="BK1" s="388"/>
      <c r="BL1" s="388"/>
      <c r="BM1" s="389"/>
      <c r="BN1" s="373" t="s">
        <v>295</v>
      </c>
      <c r="BO1" s="374"/>
      <c r="BP1" s="374"/>
      <c r="BQ1" s="374"/>
      <c r="BR1" s="374"/>
      <c r="BS1" s="374"/>
      <c r="BT1" s="374"/>
      <c r="BU1" s="375"/>
      <c r="BV1" s="373" t="s">
        <v>300</v>
      </c>
      <c r="BW1" s="374"/>
      <c r="BX1" s="374"/>
      <c r="BY1" s="374"/>
      <c r="BZ1" s="374"/>
      <c r="CA1" s="374"/>
      <c r="CB1" s="374"/>
      <c r="CC1" s="374"/>
      <c r="CD1" s="374"/>
      <c r="CE1" s="374"/>
      <c r="CF1" s="374"/>
      <c r="CG1" s="375"/>
      <c r="CH1" s="376" t="s">
        <v>301</v>
      </c>
      <c r="CI1" s="376"/>
      <c r="CJ1" s="376"/>
      <c r="CK1" s="376"/>
      <c r="CL1" s="376"/>
      <c r="CM1" s="376"/>
      <c r="CN1" s="376"/>
      <c r="CO1" s="376"/>
      <c r="CP1" s="376"/>
      <c r="CQ1" s="376"/>
      <c r="CR1" s="376"/>
      <c r="CS1" s="376"/>
      <c r="CT1" s="376"/>
      <c r="CU1" s="376"/>
      <c r="CV1" s="376"/>
      <c r="CW1" s="376"/>
      <c r="CX1" s="379"/>
    </row>
    <row r="2" spans="1:102" ht="18.75">
      <c r="A2" s="382" t="s">
        <v>149</v>
      </c>
      <c r="B2" s="399" t="s">
        <v>134</v>
      </c>
      <c r="C2" s="399" t="s">
        <v>135</v>
      </c>
      <c r="D2" s="399" t="s">
        <v>87</v>
      </c>
      <c r="E2" s="399" t="s">
        <v>88</v>
      </c>
      <c r="F2" s="399" t="s">
        <v>68</v>
      </c>
      <c r="G2" s="399" t="s">
        <v>69</v>
      </c>
      <c r="H2" s="399" t="s">
        <v>70</v>
      </c>
      <c r="I2" s="399" t="s">
        <v>71</v>
      </c>
      <c r="J2" s="399" t="s">
        <v>72</v>
      </c>
      <c r="K2" s="399" t="s">
        <v>73</v>
      </c>
      <c r="L2" s="397" t="s">
        <v>145</v>
      </c>
      <c r="M2" s="398"/>
      <c r="N2" s="398"/>
      <c r="O2" s="398"/>
      <c r="P2" s="398"/>
      <c r="Q2" s="398"/>
      <c r="R2" s="398"/>
      <c r="S2" s="395" t="s">
        <v>229</v>
      </c>
      <c r="T2" s="396"/>
      <c r="U2" s="395" t="s">
        <v>232</v>
      </c>
      <c r="V2" s="396"/>
      <c r="W2" s="395" t="s">
        <v>233</v>
      </c>
      <c r="X2" s="396"/>
      <c r="Y2" s="395" t="s">
        <v>234</v>
      </c>
      <c r="Z2" s="396"/>
      <c r="AA2" s="395" t="s">
        <v>235</v>
      </c>
      <c r="AB2" s="396"/>
      <c r="AC2" s="395" t="s">
        <v>236</v>
      </c>
      <c r="AD2" s="396"/>
      <c r="AE2" s="392" t="s">
        <v>137</v>
      </c>
      <c r="AF2" s="392"/>
      <c r="AG2" s="392"/>
      <c r="AH2" s="392"/>
      <c r="AI2" s="392"/>
      <c r="AJ2" s="392"/>
      <c r="AK2" s="392"/>
      <c r="AL2" s="392"/>
      <c r="AM2" s="392" t="s">
        <v>144</v>
      </c>
      <c r="AN2" s="392"/>
      <c r="AO2" s="392"/>
      <c r="AP2" s="392"/>
      <c r="AQ2" s="392"/>
      <c r="AR2" s="392"/>
      <c r="AS2" s="392"/>
      <c r="AT2" s="393"/>
      <c r="AU2" s="382" t="s">
        <v>239</v>
      </c>
      <c r="AV2" s="382" t="s">
        <v>200</v>
      </c>
      <c r="AW2" s="382" t="s">
        <v>162</v>
      </c>
      <c r="AX2" s="382" t="s">
        <v>143</v>
      </c>
      <c r="AY2" s="382" t="s">
        <v>240</v>
      </c>
      <c r="AZ2" s="382" t="s">
        <v>221</v>
      </c>
      <c r="BA2" s="401" t="s">
        <v>241</v>
      </c>
      <c r="BB2" s="390" t="s">
        <v>287</v>
      </c>
      <c r="BC2" s="390" t="s">
        <v>288</v>
      </c>
      <c r="BD2" s="390" t="s">
        <v>289</v>
      </c>
      <c r="BE2" s="390" t="s">
        <v>290</v>
      </c>
      <c r="BF2" s="390" t="s">
        <v>87</v>
      </c>
      <c r="BG2" s="390" t="s">
        <v>88</v>
      </c>
      <c r="BH2" s="390" t="s">
        <v>291</v>
      </c>
      <c r="BI2" s="390" t="s">
        <v>69</v>
      </c>
      <c r="BJ2" s="390" t="s">
        <v>70</v>
      </c>
      <c r="BK2" s="390" t="s">
        <v>292</v>
      </c>
      <c r="BL2" s="390" t="s">
        <v>293</v>
      </c>
      <c r="BM2" s="390" t="s">
        <v>294</v>
      </c>
      <c r="BN2" s="382" t="s">
        <v>287</v>
      </c>
      <c r="BO2" s="382" t="s">
        <v>288</v>
      </c>
      <c r="BP2" s="382" t="s">
        <v>289</v>
      </c>
      <c r="BQ2" s="382" t="s">
        <v>290</v>
      </c>
      <c r="BR2" s="382" t="s">
        <v>87</v>
      </c>
      <c r="BS2" s="382" t="s">
        <v>88</v>
      </c>
      <c r="BT2" s="382" t="s">
        <v>296</v>
      </c>
      <c r="BU2" s="382" t="s">
        <v>297</v>
      </c>
      <c r="BV2" s="380" t="s">
        <v>229</v>
      </c>
      <c r="BW2" s="381"/>
      <c r="BX2" s="380" t="s">
        <v>232</v>
      </c>
      <c r="BY2" s="381"/>
      <c r="BZ2" s="380" t="s">
        <v>233</v>
      </c>
      <c r="CA2" s="381"/>
      <c r="CB2" s="380" t="s">
        <v>234</v>
      </c>
      <c r="CC2" s="381"/>
      <c r="CD2" s="380" t="s">
        <v>235</v>
      </c>
      <c r="CE2" s="381"/>
      <c r="CF2" s="380" t="s">
        <v>236</v>
      </c>
      <c r="CG2" s="381"/>
      <c r="CH2" s="376" t="s">
        <v>137</v>
      </c>
      <c r="CI2" s="376"/>
      <c r="CJ2" s="376"/>
      <c r="CK2" s="376"/>
      <c r="CL2" s="376"/>
      <c r="CM2" s="376"/>
      <c r="CN2" s="376"/>
      <c r="CO2" s="376"/>
      <c r="CP2" s="376" t="s">
        <v>144</v>
      </c>
      <c r="CQ2" s="376"/>
      <c r="CR2" s="376"/>
      <c r="CS2" s="376"/>
      <c r="CT2" s="376"/>
      <c r="CU2" s="376"/>
      <c r="CV2" s="376"/>
      <c r="CW2" s="376"/>
      <c r="CX2" s="377" t="s">
        <v>302</v>
      </c>
    </row>
    <row r="3" spans="1:102" s="70" customFormat="1" ht="36">
      <c r="A3" s="383"/>
      <c r="B3" s="400"/>
      <c r="C3" s="400"/>
      <c r="D3" s="400"/>
      <c r="E3" s="400"/>
      <c r="F3" s="400"/>
      <c r="G3" s="400"/>
      <c r="H3" s="400"/>
      <c r="I3" s="400"/>
      <c r="J3" s="400"/>
      <c r="K3" s="400"/>
      <c r="L3" s="121" t="s">
        <v>75</v>
      </c>
      <c r="M3" s="121" t="s">
        <v>77</v>
      </c>
      <c r="N3" s="121" t="s">
        <v>78</v>
      </c>
      <c r="O3" s="121" t="s">
        <v>136</v>
      </c>
      <c r="P3" s="121" t="s">
        <v>80</v>
      </c>
      <c r="Q3" s="121" t="s">
        <v>81</v>
      </c>
      <c r="R3" s="121" t="s">
        <v>82</v>
      </c>
      <c r="S3" s="123" t="s">
        <v>230</v>
      </c>
      <c r="T3" s="123" t="s">
        <v>231</v>
      </c>
      <c r="U3" s="123" t="s">
        <v>230</v>
      </c>
      <c r="V3" s="123" t="s">
        <v>231</v>
      </c>
      <c r="W3" s="123" t="s">
        <v>230</v>
      </c>
      <c r="X3" s="123" t="s">
        <v>231</v>
      </c>
      <c r="Y3" s="123" t="s">
        <v>230</v>
      </c>
      <c r="Z3" s="123" t="s">
        <v>231</v>
      </c>
      <c r="AA3" s="123" t="s">
        <v>230</v>
      </c>
      <c r="AB3" s="123" t="s">
        <v>231</v>
      </c>
      <c r="AC3" s="123" t="s">
        <v>230</v>
      </c>
      <c r="AD3" s="123" t="s">
        <v>231</v>
      </c>
      <c r="AE3" s="122" t="s">
        <v>40</v>
      </c>
      <c r="AF3" s="122" t="s">
        <v>138</v>
      </c>
      <c r="AG3" s="122" t="s">
        <v>140</v>
      </c>
      <c r="AH3" s="122" t="s">
        <v>139</v>
      </c>
      <c r="AI3" s="122" t="s">
        <v>141</v>
      </c>
      <c r="AJ3" s="122" t="s">
        <v>142</v>
      </c>
      <c r="AK3" s="122" t="s">
        <v>143</v>
      </c>
      <c r="AL3" s="122" t="s">
        <v>33</v>
      </c>
      <c r="AM3" s="122" t="s">
        <v>40</v>
      </c>
      <c r="AN3" s="122" t="s">
        <v>138</v>
      </c>
      <c r="AO3" s="122" t="s">
        <v>140</v>
      </c>
      <c r="AP3" s="122" t="s">
        <v>139</v>
      </c>
      <c r="AQ3" s="122" t="s">
        <v>141</v>
      </c>
      <c r="AR3" s="122" t="s">
        <v>142</v>
      </c>
      <c r="AS3" s="122" t="s">
        <v>143</v>
      </c>
      <c r="AT3" s="125" t="s">
        <v>33</v>
      </c>
      <c r="AU3" s="383"/>
      <c r="AV3" s="383"/>
      <c r="AW3" s="383"/>
      <c r="AX3" s="383"/>
      <c r="AY3" s="383"/>
      <c r="AZ3" s="383"/>
      <c r="BA3" s="402"/>
      <c r="BB3" s="391"/>
      <c r="BC3" s="391"/>
      <c r="BD3" s="391"/>
      <c r="BE3" s="391"/>
      <c r="BF3" s="391"/>
      <c r="BG3" s="391"/>
      <c r="BH3" s="391"/>
      <c r="BI3" s="391"/>
      <c r="BJ3" s="391"/>
      <c r="BK3" s="391"/>
      <c r="BL3" s="391"/>
      <c r="BM3" s="391"/>
      <c r="BN3" s="383"/>
      <c r="BO3" s="383"/>
      <c r="BP3" s="383"/>
      <c r="BQ3" s="383"/>
      <c r="BR3" s="383"/>
      <c r="BS3" s="383"/>
      <c r="BT3" s="383"/>
      <c r="BU3" s="383"/>
      <c r="BV3" s="183" t="s">
        <v>230</v>
      </c>
      <c r="BW3" s="183" t="s">
        <v>231</v>
      </c>
      <c r="BX3" s="183" t="s">
        <v>230</v>
      </c>
      <c r="BY3" s="183" t="s">
        <v>231</v>
      </c>
      <c r="BZ3" s="183" t="s">
        <v>230</v>
      </c>
      <c r="CA3" s="183" t="s">
        <v>231</v>
      </c>
      <c r="CB3" s="183" t="s">
        <v>230</v>
      </c>
      <c r="CC3" s="183" t="s">
        <v>231</v>
      </c>
      <c r="CD3" s="183" t="s">
        <v>230</v>
      </c>
      <c r="CE3" s="183" t="s">
        <v>231</v>
      </c>
      <c r="CF3" s="183" t="s">
        <v>230</v>
      </c>
      <c r="CG3" s="183" t="s">
        <v>231</v>
      </c>
      <c r="CH3" s="183" t="s">
        <v>40</v>
      </c>
      <c r="CI3" s="183" t="s">
        <v>138</v>
      </c>
      <c r="CJ3" s="183" t="s">
        <v>140</v>
      </c>
      <c r="CK3" s="183" t="s">
        <v>139</v>
      </c>
      <c r="CL3" s="183" t="s">
        <v>141</v>
      </c>
      <c r="CM3" s="183" t="s">
        <v>142</v>
      </c>
      <c r="CN3" s="183" t="s">
        <v>143</v>
      </c>
      <c r="CO3" s="183" t="s">
        <v>33</v>
      </c>
      <c r="CP3" s="183" t="s">
        <v>40</v>
      </c>
      <c r="CQ3" s="183" t="s">
        <v>138</v>
      </c>
      <c r="CR3" s="183" t="s">
        <v>140</v>
      </c>
      <c r="CS3" s="183" t="s">
        <v>139</v>
      </c>
      <c r="CT3" s="183" t="s">
        <v>141</v>
      </c>
      <c r="CU3" s="183" t="s">
        <v>142</v>
      </c>
      <c r="CV3" s="183" t="s">
        <v>143</v>
      </c>
      <c r="CW3" s="183" t="s">
        <v>33</v>
      </c>
      <c r="CX3" s="378"/>
    </row>
    <row r="4" spans="1:102">
      <c r="A4" s="67">
        <f>様式5!B17</f>
        <v>0</v>
      </c>
      <c r="B4" s="67">
        <f>様式1!C5</f>
        <v>0</v>
      </c>
      <c r="C4" s="67">
        <f>様式1!C6</f>
        <v>0</v>
      </c>
      <c r="D4" s="67">
        <f>様式1!C7</f>
        <v>0</v>
      </c>
      <c r="E4" s="67">
        <f>様式1!C8</f>
        <v>0</v>
      </c>
      <c r="F4" s="69">
        <f>様式1!C15</f>
        <v>0</v>
      </c>
      <c r="G4" s="69">
        <f>様式1!C16</f>
        <v>0</v>
      </c>
      <c r="H4" s="69">
        <f>様式1!C17</f>
        <v>0</v>
      </c>
      <c r="I4" s="68">
        <f>様式1!C18</f>
        <v>0</v>
      </c>
      <c r="J4" s="68">
        <f>様式1!C19</f>
        <v>0</v>
      </c>
      <c r="K4" s="69">
        <f>様式1!C20</f>
        <v>0</v>
      </c>
      <c r="L4" s="67">
        <f>様式1!B24</f>
        <v>0</v>
      </c>
      <c r="M4" s="67">
        <f>様式1!B26</f>
        <v>0</v>
      </c>
      <c r="N4" s="67">
        <f>様式1!B27</f>
        <v>0</v>
      </c>
      <c r="O4" s="67">
        <f>様式1!B28</f>
        <v>0</v>
      </c>
      <c r="P4" s="67">
        <f>様式1!B29</f>
        <v>0</v>
      </c>
      <c r="Q4" s="67">
        <f>様式1!B30</f>
        <v>0</v>
      </c>
      <c r="R4" s="67">
        <f>様式1!B31</f>
        <v>0</v>
      </c>
      <c r="S4" s="68">
        <f>様式2!B9</f>
        <v>0</v>
      </c>
      <c r="T4" s="68">
        <f>様式2!D9</f>
        <v>0</v>
      </c>
      <c r="U4" s="68">
        <f>様式2!B12</f>
        <v>0</v>
      </c>
      <c r="V4" s="68">
        <f>様式2!D12</f>
        <v>0</v>
      </c>
      <c r="W4" s="68">
        <f>様式2!B15</f>
        <v>0</v>
      </c>
      <c r="X4" s="68">
        <f>様式2!D15</f>
        <v>0</v>
      </c>
      <c r="Y4" s="68">
        <f>様式2!B18</f>
        <v>0</v>
      </c>
      <c r="Z4" s="68">
        <f>様式2!D18</f>
        <v>0</v>
      </c>
      <c r="AA4" s="68">
        <f>様式2!B21</f>
        <v>0</v>
      </c>
      <c r="AB4" s="68">
        <f>様式2!D21</f>
        <v>0</v>
      </c>
      <c r="AC4" s="68">
        <f>様式2!B24</f>
        <v>0</v>
      </c>
      <c r="AD4" s="68">
        <f>様式2!D24</f>
        <v>0</v>
      </c>
      <c r="AE4" s="69">
        <f>様式3!E15</f>
        <v>0</v>
      </c>
      <c r="AF4" s="69">
        <f>様式3!E16</f>
        <v>0</v>
      </c>
      <c r="AG4" s="69">
        <f>様式3!E17</f>
        <v>0</v>
      </c>
      <c r="AH4" s="69">
        <f>様式3!E18</f>
        <v>0</v>
      </c>
      <c r="AI4" s="69">
        <f>様式3!E19</f>
        <v>0</v>
      </c>
      <c r="AJ4" s="69">
        <f>様式3!E20</f>
        <v>0</v>
      </c>
      <c r="AK4" s="69">
        <f>様式3!E21</f>
        <v>0</v>
      </c>
      <c r="AL4" s="69">
        <f>様式3!E22</f>
        <v>0</v>
      </c>
      <c r="AM4" s="69">
        <f>様式3!F15</f>
        <v>0</v>
      </c>
      <c r="AN4" s="69">
        <f>様式3!F16</f>
        <v>0</v>
      </c>
      <c r="AO4" s="69">
        <f>様式3!F17</f>
        <v>0</v>
      </c>
      <c r="AP4" s="69">
        <f>様式3!F18</f>
        <v>0</v>
      </c>
      <c r="AQ4" s="69">
        <f>様式3!F19</f>
        <v>0</v>
      </c>
      <c r="AR4" s="69">
        <f>様式3!F20</f>
        <v>0</v>
      </c>
      <c r="AS4" s="69">
        <f>様式3!F21</f>
        <v>0</v>
      </c>
      <c r="AT4" s="69">
        <f>様式3!F22</f>
        <v>0</v>
      </c>
      <c r="AU4" s="67">
        <f>様式5!B10</f>
        <v>0</v>
      </c>
      <c r="AV4" s="67">
        <f>様式5!B12</f>
        <v>0</v>
      </c>
      <c r="AW4" s="67">
        <f>様式5!B13</f>
        <v>0</v>
      </c>
      <c r="AX4" s="67">
        <f>様式5!B14</f>
        <v>0</v>
      </c>
      <c r="AY4" s="67">
        <f>様式5!B15</f>
        <v>0</v>
      </c>
      <c r="AZ4" s="67">
        <f>様式5!B18</f>
        <v>0</v>
      </c>
      <c r="BA4" s="67">
        <f>様式5!E18</f>
        <v>0</v>
      </c>
      <c r="BB4" s="67">
        <f>交付申請書!C2</f>
        <v>0</v>
      </c>
      <c r="BC4" s="68">
        <f>交付申請書!C3</f>
        <v>0</v>
      </c>
      <c r="BD4" s="67">
        <f>交付申請書!C5</f>
        <v>0</v>
      </c>
      <c r="BE4" s="67">
        <f>交付申請書!C6</f>
        <v>0</v>
      </c>
      <c r="BF4" s="67">
        <f>交付申請書!C7</f>
        <v>0</v>
      </c>
      <c r="BG4" s="67">
        <f>交付申請書!C8</f>
        <v>0</v>
      </c>
      <c r="BH4" s="67">
        <f>交付申請書!C15</f>
        <v>0</v>
      </c>
      <c r="BI4" s="67">
        <f>交付申請書!C16</f>
        <v>0</v>
      </c>
      <c r="BJ4" s="67">
        <f>交付申請書!C17</f>
        <v>0</v>
      </c>
      <c r="BK4" s="68">
        <f>交付申請書!C18</f>
        <v>0</v>
      </c>
      <c r="BL4" s="68">
        <f>交付申請書!C19</f>
        <v>0</v>
      </c>
      <c r="BM4" s="67">
        <f>交付申請書!C20</f>
        <v>0</v>
      </c>
      <c r="BN4" s="67">
        <f>計画変更承認申請書!C2</f>
        <v>0</v>
      </c>
      <c r="BO4" s="68">
        <f>計画変更承認申請書!C3</f>
        <v>0</v>
      </c>
      <c r="BP4" s="67">
        <f>計画変更承認申請書!C5</f>
        <v>0</v>
      </c>
      <c r="BQ4" s="67">
        <f>計画変更承認申請書!C6</f>
        <v>0</v>
      </c>
      <c r="BR4" s="67">
        <f>計画変更承認申請書!C7</f>
        <v>0</v>
      </c>
      <c r="BS4" s="67">
        <f>計画変更承認申請書!C8</f>
        <v>0</v>
      </c>
      <c r="BT4" s="67">
        <f>計画変更承認申請書!B15</f>
        <v>0</v>
      </c>
      <c r="BU4" s="67">
        <f>計画変更承認申請書!B16</f>
        <v>0</v>
      </c>
      <c r="BV4" s="67" t="str">
        <f>'様式2 (変更用)'!E11</f>
        <v/>
      </c>
      <c r="BW4" s="67" t="str">
        <f>'様式2 (変更用)'!G11</f>
        <v/>
      </c>
      <c r="BX4" s="67" t="str">
        <f>'様式2 (変更用)'!E14</f>
        <v/>
      </c>
      <c r="BY4" s="67" t="str">
        <f>'様式2 (変更用)'!G14</f>
        <v/>
      </c>
      <c r="BZ4" s="67" t="str">
        <f>'様式2 (変更用)'!E17</f>
        <v/>
      </c>
      <c r="CA4" s="67" t="str">
        <f>'様式2 (変更用)'!G17</f>
        <v/>
      </c>
      <c r="CB4" s="67" t="str">
        <f>'様式2 (変更用)'!E20</f>
        <v/>
      </c>
      <c r="CC4" s="67" t="str">
        <f>'様式2 (変更用)'!G20</f>
        <v/>
      </c>
      <c r="CD4" s="67" t="str">
        <f>'様式2 (変更用)'!E23</f>
        <v/>
      </c>
      <c r="CE4" s="67" t="str">
        <f>'様式2 (変更用)'!G23</f>
        <v/>
      </c>
      <c r="CF4" s="67" t="str">
        <f>'様式2 (変更用)'!E26</f>
        <v/>
      </c>
      <c r="CG4" s="67" t="str">
        <f>'様式2 (変更用)'!G26</f>
        <v/>
      </c>
      <c r="CH4" s="67">
        <f>'様式3 (変更用)'!J17</f>
        <v>0</v>
      </c>
      <c r="CI4" s="67">
        <f>'様式3 (変更用)'!J18</f>
        <v>0</v>
      </c>
      <c r="CJ4" s="67">
        <f>'様式3 (変更用)'!J19</f>
        <v>0</v>
      </c>
      <c r="CK4" s="67">
        <f>'様式3 (変更用)'!J20</f>
        <v>0</v>
      </c>
      <c r="CL4" s="67">
        <f>'様式3 (変更用)'!J21</f>
        <v>0</v>
      </c>
      <c r="CM4" s="67">
        <f>'様式3 (変更用)'!J22</f>
        <v>0</v>
      </c>
      <c r="CN4" s="67">
        <f>'様式3 (変更用)'!J23</f>
        <v>0</v>
      </c>
      <c r="CO4" s="67">
        <f>'様式3 (変更用)'!J24</f>
        <v>0</v>
      </c>
      <c r="CP4" s="67">
        <f>'様式3 (変更用)'!K17</f>
        <v>0</v>
      </c>
      <c r="CQ4" s="67">
        <f>'様式3 (変更用)'!K18</f>
        <v>0</v>
      </c>
      <c r="CR4" s="67">
        <f>'様式3 (変更用)'!K19</f>
        <v>0</v>
      </c>
      <c r="CS4" s="67">
        <f>'様式3 (変更用)'!K20</f>
        <v>0</v>
      </c>
      <c r="CT4" s="67">
        <f>'様式3 (変更用)'!K21</f>
        <v>0</v>
      </c>
      <c r="CU4" s="67">
        <f>'様式3 (変更用)'!K22</f>
        <v>0</v>
      </c>
      <c r="CV4" s="67">
        <f>'様式3 (変更用)'!K23</f>
        <v>0</v>
      </c>
      <c r="CW4" s="67">
        <f>'様式3 (変更用)'!K24</f>
        <v>0</v>
      </c>
      <c r="CX4" s="67">
        <f>'様式3 (変更用)'!Q24</f>
        <v>0</v>
      </c>
    </row>
  </sheetData>
  <sheetProtection sheet="1" objects="1" scenarios="1"/>
  <mergeCells count="64">
    <mergeCell ref="AW2:AW3"/>
    <mergeCell ref="AX2:AX3"/>
    <mergeCell ref="AY2:AY3"/>
    <mergeCell ref="AZ2:AZ3"/>
    <mergeCell ref="BA2:BA3"/>
    <mergeCell ref="L2:R2"/>
    <mergeCell ref="A2:A3"/>
    <mergeCell ref="B2:B3"/>
    <mergeCell ref="C2:C3"/>
    <mergeCell ref="D2:D3"/>
    <mergeCell ref="J2:J3"/>
    <mergeCell ref="K2:K3"/>
    <mergeCell ref="E2:E3"/>
    <mergeCell ref="F2:F3"/>
    <mergeCell ref="G2:G3"/>
    <mergeCell ref="H2:H3"/>
    <mergeCell ref="I2:I3"/>
    <mergeCell ref="BK2:BK3"/>
    <mergeCell ref="BL2:BL3"/>
    <mergeCell ref="BM2:BM3"/>
    <mergeCell ref="AE1:AT1"/>
    <mergeCell ref="S1:AD1"/>
    <mergeCell ref="S2:T2"/>
    <mergeCell ref="U2:V2"/>
    <mergeCell ref="W2:X2"/>
    <mergeCell ref="Y2:Z2"/>
    <mergeCell ref="AA2:AB2"/>
    <mergeCell ref="AC2:AD2"/>
    <mergeCell ref="AE2:AL2"/>
    <mergeCell ref="AM2:AT2"/>
    <mergeCell ref="AU1:BA1"/>
    <mergeCell ref="AU2:AU3"/>
    <mergeCell ref="AV2:AV3"/>
    <mergeCell ref="B1:R1"/>
    <mergeCell ref="BN2:BN3"/>
    <mergeCell ref="BO2:BO3"/>
    <mergeCell ref="BP2:BP3"/>
    <mergeCell ref="BQ2:BQ3"/>
    <mergeCell ref="BN1:BU1"/>
    <mergeCell ref="BB1:BM1"/>
    <mergeCell ref="BB2:BB3"/>
    <mergeCell ref="BC2:BC3"/>
    <mergeCell ref="BD2:BD3"/>
    <mergeCell ref="BE2:BE3"/>
    <mergeCell ref="BF2:BF3"/>
    <mergeCell ref="BG2:BG3"/>
    <mergeCell ref="BH2:BH3"/>
    <mergeCell ref="BI2:BI3"/>
    <mergeCell ref="BJ2:BJ3"/>
    <mergeCell ref="BR2:BR3"/>
    <mergeCell ref="BS2:BS3"/>
    <mergeCell ref="BT2:BT3"/>
    <mergeCell ref="BU2:BU3"/>
    <mergeCell ref="BV2:BW2"/>
    <mergeCell ref="BV1:CG1"/>
    <mergeCell ref="CH2:CO2"/>
    <mergeCell ref="CP2:CW2"/>
    <mergeCell ref="CX2:CX3"/>
    <mergeCell ref="CH1:CX1"/>
    <mergeCell ref="BX2:BY2"/>
    <mergeCell ref="BZ2:CA2"/>
    <mergeCell ref="CB2:CC2"/>
    <mergeCell ref="CD2:CE2"/>
    <mergeCell ref="CF2:CG2"/>
  </mergeCells>
  <phoneticPr fontId="6"/>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D066-377B-4CC9-86E5-35CC8F1631DB}">
  <sheetPr>
    <tabColor theme="7" tint="0.59999389629810485"/>
  </sheetPr>
  <dimension ref="A1:E26"/>
  <sheetViews>
    <sheetView showGridLines="0" view="pageBreakPreview" zoomScaleNormal="100" zoomScaleSheetLayoutView="100" workbookViewId="0">
      <selection activeCell="C19" sqref="C19"/>
    </sheetView>
  </sheetViews>
  <sheetFormatPr defaultColWidth="8.75" defaultRowHeight="12"/>
  <cols>
    <col min="1" max="1" width="26.25" style="27" customWidth="1"/>
    <col min="2" max="2" width="17" style="27" customWidth="1"/>
    <col min="3" max="3" width="35.75" style="27" customWidth="1"/>
    <col min="4" max="4" width="8.75" style="27"/>
    <col min="5" max="5" width="15.625" style="27" customWidth="1"/>
    <col min="6" max="16384" width="8.75" style="27"/>
  </cols>
  <sheetData>
    <row r="1" spans="1:5" ht="27" customHeight="1">
      <c r="A1" s="27" t="s">
        <v>244</v>
      </c>
    </row>
    <row r="2" spans="1:5">
      <c r="B2" s="225" t="s">
        <v>333</v>
      </c>
      <c r="C2" s="222"/>
    </row>
    <row r="3" spans="1:5">
      <c r="B3" s="225" t="s">
        <v>332</v>
      </c>
      <c r="C3" s="221"/>
      <c r="E3" s="403" t="s">
        <v>97</v>
      </c>
    </row>
    <row r="4" spans="1:5">
      <c r="A4" s="27" t="s">
        <v>89</v>
      </c>
      <c r="E4" s="404"/>
    </row>
    <row r="5" spans="1:5" ht="40.15" customHeight="1">
      <c r="B5" s="39" t="s">
        <v>245</v>
      </c>
      <c r="C5" s="132">
        <f>様式1!C5</f>
        <v>0</v>
      </c>
      <c r="E5" s="181" t="str">
        <f>IF(C5=様式1!C5,"OK","要望時から変更あり")</f>
        <v>OK</v>
      </c>
    </row>
    <row r="6" spans="1:5" ht="19.899999999999999" customHeight="1">
      <c r="B6" s="39" t="s">
        <v>246</v>
      </c>
      <c r="C6" s="132">
        <f>様式1!C6</f>
        <v>0</v>
      </c>
      <c r="E6" s="181" t="str">
        <f>IF(C6=様式1!C6,"OK","要望時から変更あり")</f>
        <v>OK</v>
      </c>
    </row>
    <row r="7" spans="1:5" ht="19.899999999999999" customHeight="1">
      <c r="B7" s="39" t="s">
        <v>87</v>
      </c>
      <c r="C7" s="132">
        <f>様式1!C7</f>
        <v>0</v>
      </c>
      <c r="E7" s="181" t="str">
        <f>IF(C7=様式1!C7,"OK","要望時から変更あり")</f>
        <v>OK</v>
      </c>
    </row>
    <row r="8" spans="1:5" ht="19.899999999999999" customHeight="1">
      <c r="B8" s="39" t="s">
        <v>88</v>
      </c>
      <c r="C8" s="132">
        <f>様式1!C8</f>
        <v>0</v>
      </c>
      <c r="E8" s="181" t="str">
        <f>IF(C8=様式1!C8,"OK","要望時から変更あり")</f>
        <v>OK</v>
      </c>
    </row>
    <row r="10" spans="1:5" ht="30" customHeight="1">
      <c r="A10" s="554" t="s">
        <v>339</v>
      </c>
      <c r="B10" s="553"/>
      <c r="C10" s="553"/>
    </row>
    <row r="12" spans="1:5" ht="45" customHeight="1">
      <c r="A12" s="231" t="s">
        <v>247</v>
      </c>
      <c r="B12" s="232"/>
      <c r="C12" s="232"/>
    </row>
    <row r="14" spans="1:5" ht="50.1" customHeight="1">
      <c r="A14" s="36" t="s">
        <v>0</v>
      </c>
      <c r="B14" s="406">
        <f>様式1!B14</f>
        <v>0</v>
      </c>
      <c r="C14" s="256"/>
      <c r="E14" s="180" t="s">
        <v>97</v>
      </c>
    </row>
    <row r="15" spans="1:5" ht="19.899999999999999" customHeight="1">
      <c r="A15" s="239" t="s">
        <v>248</v>
      </c>
      <c r="B15" s="32" t="s">
        <v>68</v>
      </c>
      <c r="C15" s="41">
        <f>様式3!E15</f>
        <v>0</v>
      </c>
      <c r="E15" s="181" t="str">
        <f>IF(C15=様式1!C15,"OK","要望時から変更あり")</f>
        <v>OK</v>
      </c>
    </row>
    <row r="16" spans="1:5" ht="19.899999999999999" customHeight="1">
      <c r="A16" s="240"/>
      <c r="B16" s="33" t="s">
        <v>69</v>
      </c>
      <c r="C16" s="42">
        <f>様式3!E21</f>
        <v>0</v>
      </c>
      <c r="E16" s="181" t="str">
        <f>IF(C16=様式1!C16,"OK","要望時から変更あり")</f>
        <v>OK</v>
      </c>
    </row>
    <row r="17" spans="1:5" ht="19.899999999999999" customHeight="1">
      <c r="A17" s="240"/>
      <c r="B17" s="34" t="s">
        <v>70</v>
      </c>
      <c r="C17" s="43">
        <f>様式3!E22</f>
        <v>0</v>
      </c>
      <c r="E17" s="181" t="str">
        <f>IF(C17=様式1!C17,"OK","要望時から変更あり")</f>
        <v>OK</v>
      </c>
    </row>
    <row r="18" spans="1:5" ht="19.899999999999999" customHeight="1">
      <c r="A18" s="239" t="s">
        <v>84</v>
      </c>
      <c r="B18" s="32" t="s">
        <v>71</v>
      </c>
      <c r="C18" s="134">
        <f>様式1!C18</f>
        <v>0</v>
      </c>
      <c r="E18" s="181" t="str">
        <f>IF(C18=様式1!C18,"OK","要望時から変更あり")</f>
        <v>OK</v>
      </c>
    </row>
    <row r="19" spans="1:5" ht="19.899999999999999" customHeight="1">
      <c r="A19" s="241"/>
      <c r="B19" s="34" t="s">
        <v>72</v>
      </c>
      <c r="C19" s="133">
        <f>様式1!C19</f>
        <v>0</v>
      </c>
      <c r="E19" s="181" t="str">
        <f>IF(C19=様式1!C19,"OK","要望時から変更あり")</f>
        <v>OK</v>
      </c>
    </row>
    <row r="20" spans="1:5" ht="30" customHeight="1">
      <c r="A20" s="130" t="s">
        <v>249</v>
      </c>
      <c r="B20" s="35"/>
      <c r="C20" s="44">
        <f>様式3!F22</f>
        <v>0</v>
      </c>
      <c r="E20" s="181" t="str">
        <f>IF(C20=様式1!C20,"OK","要望時から変更あり")</f>
        <v>OK</v>
      </c>
    </row>
    <row r="21" spans="1:5" ht="45" customHeight="1">
      <c r="A21" s="36" t="s">
        <v>74</v>
      </c>
      <c r="B21" s="407" t="str">
        <f>IF(様式1!B21="","",様式1!B21)</f>
        <v/>
      </c>
      <c r="C21" s="408"/>
    </row>
    <row r="22" spans="1:5" ht="19.899999999999999" customHeight="1"/>
    <row r="23" spans="1:5">
      <c r="A23" s="27" t="s">
        <v>250</v>
      </c>
    </row>
    <row r="24" spans="1:5">
      <c r="A24" s="27" t="s">
        <v>251</v>
      </c>
    </row>
    <row r="25" spans="1:5" ht="30" customHeight="1">
      <c r="A25" s="231" t="s">
        <v>253</v>
      </c>
      <c r="B25" s="405"/>
      <c r="C25" s="405"/>
    </row>
    <row r="26" spans="1:5">
      <c r="A26" s="27" t="s">
        <v>252</v>
      </c>
    </row>
  </sheetData>
  <mergeCells count="8">
    <mergeCell ref="E3:E4"/>
    <mergeCell ref="A25:C25"/>
    <mergeCell ref="A10:C10"/>
    <mergeCell ref="A12:C12"/>
    <mergeCell ref="B14:C14"/>
    <mergeCell ref="A15:A17"/>
    <mergeCell ref="A18:A19"/>
    <mergeCell ref="B21:C21"/>
  </mergeCells>
  <phoneticPr fontId="6"/>
  <dataValidations count="2">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D53FDE37-4E58-4380-96F1-14C28CA16C6B}">
      <formula1>44593</formula1>
      <formula2>44957</formula2>
    </dataValidation>
    <dataValidation type="date" allowBlank="1" showInputMessage="1" showErrorMessage="1" error="申請期間外です。" sqref="C3" xr:uid="{A0330B11-5402-40B1-82EC-1D80EF136F51}">
      <formula1>44584</formula1>
      <formula2>45016</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130E-2963-4D36-9BC1-F37D4E8CA4D7}">
  <sheetPr>
    <tabColor theme="5" tint="0.59999389629810485"/>
  </sheetPr>
  <dimension ref="A1:E21"/>
  <sheetViews>
    <sheetView showGridLines="0" view="pageBreakPreview" topLeftCell="A5" zoomScaleNormal="100" zoomScaleSheetLayoutView="100" workbookViewId="0">
      <selection activeCell="E10" sqref="E10"/>
    </sheetView>
  </sheetViews>
  <sheetFormatPr defaultColWidth="8.75" defaultRowHeight="12"/>
  <cols>
    <col min="1" max="1" width="26.25" style="27" customWidth="1"/>
    <col min="2" max="2" width="17" style="27" customWidth="1"/>
    <col min="3" max="3" width="35.75" style="27" customWidth="1"/>
    <col min="4" max="4" width="3.625" style="27" customWidth="1"/>
    <col min="5" max="5" width="13.5" style="27" customWidth="1"/>
    <col min="6" max="16384" width="8.75" style="27"/>
  </cols>
  <sheetData>
    <row r="1" spans="1:5" ht="27" customHeight="1">
      <c r="A1" s="27" t="s">
        <v>277</v>
      </c>
    </row>
    <row r="2" spans="1:5">
      <c r="B2" s="225" t="s">
        <v>333</v>
      </c>
      <c r="C2" s="222"/>
    </row>
    <row r="3" spans="1:5">
      <c r="B3" s="225" t="s">
        <v>332</v>
      </c>
      <c r="C3" s="221"/>
      <c r="E3" s="403" t="s">
        <v>97</v>
      </c>
    </row>
    <row r="4" spans="1:5">
      <c r="A4" s="27" t="s">
        <v>89</v>
      </c>
      <c r="E4" s="404"/>
    </row>
    <row r="5" spans="1:5" ht="40.15" customHeight="1">
      <c r="B5" s="39" t="s">
        <v>245</v>
      </c>
      <c r="C5" s="132">
        <f>交付申請書!C5</f>
        <v>0</v>
      </c>
      <c r="E5" s="181" t="str">
        <f>IF(C5=交付申請書!C5,"OK","交付申請時から変更あり")</f>
        <v>OK</v>
      </c>
    </row>
    <row r="6" spans="1:5" ht="19.899999999999999" customHeight="1">
      <c r="B6" s="39" t="s">
        <v>246</v>
      </c>
      <c r="C6" s="132">
        <f>交付申請書!C6</f>
        <v>0</v>
      </c>
      <c r="E6" s="181" t="str">
        <f>IF(C6=交付申請書!C6,"OK","交付申請時から変更あり")</f>
        <v>OK</v>
      </c>
    </row>
    <row r="7" spans="1:5" ht="19.899999999999999" customHeight="1">
      <c r="B7" s="39" t="s">
        <v>87</v>
      </c>
      <c r="C7" s="132">
        <f>交付申請書!C7</f>
        <v>0</v>
      </c>
      <c r="E7" s="181" t="str">
        <f>IF(C7=交付申請書!C7,"OK","交付申請時から変更あり")</f>
        <v>OK</v>
      </c>
    </row>
    <row r="8" spans="1:5" ht="19.899999999999999" customHeight="1">
      <c r="B8" s="39" t="s">
        <v>88</v>
      </c>
      <c r="C8" s="132">
        <f>交付申請書!C8</f>
        <v>0</v>
      </c>
      <c r="E8" s="181" t="str">
        <f>IF(C8=交付申請書!C8,"OK","交付申請時から変更あり")</f>
        <v>OK</v>
      </c>
    </row>
    <row r="10" spans="1:5" ht="30" customHeight="1">
      <c r="A10" s="554" t="s">
        <v>340</v>
      </c>
      <c r="B10" s="553"/>
      <c r="C10" s="553"/>
    </row>
    <row r="12" spans="1:5" ht="45" customHeight="1">
      <c r="A12" s="411" t="s">
        <v>278</v>
      </c>
      <c r="B12" s="232"/>
      <c r="C12" s="232"/>
      <c r="D12" s="199"/>
    </row>
    <row r="14" spans="1:5" ht="50.1" customHeight="1">
      <c r="A14" s="36" t="s">
        <v>0</v>
      </c>
      <c r="B14" s="406">
        <f>様式1!B14</f>
        <v>0</v>
      </c>
      <c r="C14" s="256"/>
    </row>
    <row r="15" spans="1:5" ht="69.95" customHeight="1">
      <c r="A15" s="36" t="s">
        <v>279</v>
      </c>
      <c r="B15" s="407"/>
      <c r="C15" s="408"/>
    </row>
    <row r="16" spans="1:5" ht="69.95" customHeight="1">
      <c r="A16" s="36" t="s">
        <v>280</v>
      </c>
      <c r="B16" s="407"/>
      <c r="C16" s="408"/>
    </row>
    <row r="17" spans="1:3" ht="39" customHeight="1">
      <c r="A17" s="130" t="s">
        <v>309</v>
      </c>
      <c r="B17" s="409">
        <f>'様式3 (変更用)'!K24-'様式3 (変更用)'!F24</f>
        <v>0</v>
      </c>
      <c r="C17" s="410"/>
    </row>
    <row r="18" spans="1:3" ht="19.899999999999999" customHeight="1"/>
    <row r="19" spans="1:3">
      <c r="A19" s="27" t="s">
        <v>250</v>
      </c>
    </row>
    <row r="20" spans="1:3" ht="30" customHeight="1">
      <c r="A20" s="231" t="s">
        <v>281</v>
      </c>
      <c r="B20" s="405"/>
      <c r="C20" s="405"/>
    </row>
    <row r="21" spans="1:3" ht="15.95" customHeight="1">
      <c r="A21" s="27" t="s">
        <v>252</v>
      </c>
    </row>
  </sheetData>
  <mergeCells count="8">
    <mergeCell ref="E3:E4"/>
    <mergeCell ref="A20:C20"/>
    <mergeCell ref="B15:C15"/>
    <mergeCell ref="B17:C17"/>
    <mergeCell ref="A10:C10"/>
    <mergeCell ref="A12:C12"/>
    <mergeCell ref="B14:C14"/>
    <mergeCell ref="B16:C16"/>
  </mergeCells>
  <phoneticPr fontId="6"/>
  <dataValidations count="1">
    <dataValidation type="date" allowBlank="1" showInputMessage="1" showErrorMessage="1" error="申請期間外です。" sqref="C3" xr:uid="{288A4236-209F-4165-9AAC-79C0A231F47A}">
      <formula1>44951</formula1>
      <formula2>45016</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09D5-70FA-4559-BF25-F192FA517626}">
  <sheetPr>
    <tabColor theme="5" tint="0.59999389629810485"/>
  </sheetPr>
  <dimension ref="A2:J27"/>
  <sheetViews>
    <sheetView showGridLines="0" view="pageBreakPreview" topLeftCell="A16" zoomScaleNormal="100" zoomScaleSheetLayoutView="100" workbookViewId="0">
      <selection activeCell="G26" sqref="G26"/>
    </sheetView>
  </sheetViews>
  <sheetFormatPr defaultColWidth="8.75" defaultRowHeight="12"/>
  <cols>
    <col min="1" max="1" width="18.75" style="29" customWidth="1"/>
    <col min="2" max="2" width="25.625" style="29" customWidth="1"/>
    <col min="3" max="3" width="3.25" style="29" bestFit="1" customWidth="1"/>
    <col min="4" max="5" width="25.625" style="29" customWidth="1"/>
    <col min="6" max="6" width="3.25" style="29" bestFit="1" customWidth="1"/>
    <col min="7" max="7" width="25.625" style="29" customWidth="1"/>
    <col min="8" max="8" width="4.125" style="29" customWidth="1"/>
    <col min="9" max="16384" width="8.75" style="29"/>
  </cols>
  <sheetData>
    <row r="2" spans="1:10" ht="19.899999999999999" customHeight="1" thickBot="1">
      <c r="A2" s="29" t="s">
        <v>6</v>
      </c>
    </row>
    <row r="3" spans="1:10" ht="19.899999999999999" customHeight="1">
      <c r="A3" s="159"/>
      <c r="B3" s="412" t="s">
        <v>282</v>
      </c>
      <c r="C3" s="413"/>
      <c r="D3" s="414"/>
      <c r="E3" s="412" t="s">
        <v>283</v>
      </c>
      <c r="F3" s="413"/>
      <c r="G3" s="414"/>
    </row>
    <row r="4" spans="1:10" ht="50.1" customHeight="1">
      <c r="A4" s="160" t="s">
        <v>0</v>
      </c>
      <c r="B4" s="433">
        <f>様式2!B3</f>
        <v>0</v>
      </c>
      <c r="C4" s="255"/>
      <c r="D4" s="434"/>
      <c r="E4" s="433">
        <f>B4</f>
        <v>0</v>
      </c>
      <c r="F4" s="255"/>
      <c r="G4" s="434"/>
    </row>
    <row r="5" spans="1:10" ht="78" customHeight="1">
      <c r="A5" s="160" t="s">
        <v>1</v>
      </c>
      <c r="B5" s="433">
        <f>様式2!B4</f>
        <v>0</v>
      </c>
      <c r="C5" s="255"/>
      <c r="D5" s="434"/>
      <c r="E5" s="435">
        <f>B5</f>
        <v>0</v>
      </c>
      <c r="F5" s="436"/>
      <c r="G5" s="437"/>
    </row>
    <row r="6" spans="1:10" ht="34.9" customHeight="1" thickBot="1">
      <c r="A6" s="161" t="s">
        <v>2</v>
      </c>
      <c r="B6" s="441">
        <f>様式2!B5</f>
        <v>0</v>
      </c>
      <c r="C6" s="442"/>
      <c r="D6" s="443"/>
      <c r="E6" s="438">
        <f>B6</f>
        <v>0</v>
      </c>
      <c r="F6" s="439"/>
      <c r="G6" s="440"/>
    </row>
    <row r="7" spans="1:10" ht="19.899999999999999" customHeight="1">
      <c r="A7" s="158"/>
      <c r="B7" s="158"/>
      <c r="C7" s="158"/>
      <c r="D7" s="28"/>
      <c r="E7" s="158"/>
      <c r="F7" s="158"/>
      <c r="G7" s="28"/>
    </row>
    <row r="8" spans="1:10" ht="30" customHeight="1" thickBot="1">
      <c r="A8" s="422" t="s">
        <v>3</v>
      </c>
      <c r="B8" s="423"/>
      <c r="C8" s="423"/>
      <c r="D8" s="423"/>
      <c r="E8" s="423"/>
      <c r="F8" s="423"/>
      <c r="G8" s="424"/>
    </row>
    <row r="9" spans="1:10" ht="21" customHeight="1">
      <c r="A9" s="159"/>
      <c r="B9" s="412" t="s">
        <v>282</v>
      </c>
      <c r="C9" s="413"/>
      <c r="D9" s="414"/>
      <c r="E9" s="412" t="s">
        <v>283</v>
      </c>
      <c r="F9" s="413"/>
      <c r="G9" s="414"/>
    </row>
    <row r="10" spans="1:10" ht="30" customHeight="1">
      <c r="A10" s="160" t="s">
        <v>4</v>
      </c>
      <c r="B10" s="415" t="s">
        <v>92</v>
      </c>
      <c r="C10" s="248"/>
      <c r="D10" s="416"/>
      <c r="E10" s="415" t="s">
        <v>92</v>
      </c>
      <c r="F10" s="248"/>
      <c r="G10" s="416"/>
    </row>
    <row r="11" spans="1:10" ht="30" customHeight="1">
      <c r="A11" s="160" t="s">
        <v>165</v>
      </c>
      <c r="B11" s="163" t="str">
        <f>IF(様式2!B9="","",様式2!B9)</f>
        <v/>
      </c>
      <c r="C11" s="85" t="s">
        <v>164</v>
      </c>
      <c r="D11" s="164" t="str">
        <f>IF(様式2!D9="","",様式2!D9)</f>
        <v/>
      </c>
      <c r="E11" s="165" t="str">
        <f>IF(B11="","",B11)</f>
        <v/>
      </c>
      <c r="F11" s="85" t="s">
        <v>164</v>
      </c>
      <c r="G11" s="166" t="str">
        <f>IF(D11="","",D11)</f>
        <v/>
      </c>
      <c r="I11" s="137" t="str">
        <f>IF(B11=E11,"変更なし","変更あり")</f>
        <v>変更なし</v>
      </c>
      <c r="J11" s="137" t="str">
        <f>IF(D11=G11,"変更なし","変更あり")</f>
        <v>変更なし</v>
      </c>
    </row>
    <row r="12" spans="1:10" ht="64.900000000000006" customHeight="1">
      <c r="A12" s="160" t="s">
        <v>5</v>
      </c>
      <c r="B12" s="415" t="str">
        <f>IF(様式2!B10="","",様式2!B10)</f>
        <v/>
      </c>
      <c r="C12" s="420"/>
      <c r="D12" s="421"/>
      <c r="E12" s="417"/>
      <c r="F12" s="418"/>
      <c r="G12" s="419"/>
      <c r="I12" s="428" t="str">
        <f>IF(B12=E12,"変更なし","変更あり")</f>
        <v>変更なし</v>
      </c>
      <c r="J12" s="429"/>
    </row>
    <row r="13" spans="1:10" ht="30" customHeight="1">
      <c r="A13" s="160" t="s">
        <v>4</v>
      </c>
      <c r="B13" s="415" t="s">
        <v>93</v>
      </c>
      <c r="C13" s="248"/>
      <c r="D13" s="416"/>
      <c r="E13" s="415" t="s">
        <v>93</v>
      </c>
      <c r="F13" s="248"/>
      <c r="G13" s="416"/>
    </row>
    <row r="14" spans="1:10" ht="30" customHeight="1">
      <c r="A14" s="160" t="s">
        <v>165</v>
      </c>
      <c r="B14" s="163" t="str">
        <f>IF(様式2!B12="","",様式2!B12)</f>
        <v/>
      </c>
      <c r="C14" s="85" t="s">
        <v>164</v>
      </c>
      <c r="D14" s="164" t="str">
        <f>IF(様式2!D12="","",様式2!D12)</f>
        <v/>
      </c>
      <c r="E14" s="165" t="str">
        <f>IF(B14="","",B14)</f>
        <v/>
      </c>
      <c r="F14" s="85" t="s">
        <v>164</v>
      </c>
      <c r="G14" s="166" t="str">
        <f>IF(D14="","",D14)</f>
        <v/>
      </c>
      <c r="I14" s="137" t="str">
        <f>IF(B14=E14,"変更なし","変更あり")</f>
        <v>変更なし</v>
      </c>
      <c r="J14" s="137" t="str">
        <f>IF(D14=G14,"変更なし","変更あり")</f>
        <v>変更なし</v>
      </c>
    </row>
    <row r="15" spans="1:10" ht="64.900000000000006" customHeight="1">
      <c r="A15" s="160" t="s">
        <v>5</v>
      </c>
      <c r="B15" s="415" t="str">
        <f>IF(様式2!B13="","",様式2!B13)</f>
        <v/>
      </c>
      <c r="C15" s="420"/>
      <c r="D15" s="421"/>
      <c r="E15" s="417"/>
      <c r="F15" s="418"/>
      <c r="G15" s="419"/>
      <c r="I15" s="428" t="str">
        <f>IF(B15=E15,"変更なし","変更あり")</f>
        <v>変更なし</v>
      </c>
      <c r="J15" s="429"/>
    </row>
    <row r="16" spans="1:10" ht="30" customHeight="1">
      <c r="A16" s="160" t="s">
        <v>4</v>
      </c>
      <c r="B16" s="415" t="s">
        <v>321</v>
      </c>
      <c r="C16" s="248"/>
      <c r="D16" s="416"/>
      <c r="E16" s="415" t="s">
        <v>321</v>
      </c>
      <c r="F16" s="248"/>
      <c r="G16" s="416"/>
    </row>
    <row r="17" spans="1:10" ht="30" customHeight="1">
      <c r="A17" s="160" t="s">
        <v>165</v>
      </c>
      <c r="B17" s="163" t="str">
        <f>IF(様式2!B15="","",様式2!B15)</f>
        <v/>
      </c>
      <c r="C17" s="85" t="s">
        <v>164</v>
      </c>
      <c r="D17" s="164" t="str">
        <f>IF(様式2!D15="","",様式2!D15)</f>
        <v/>
      </c>
      <c r="E17" s="165" t="str">
        <f>IF(B17="","",B17)</f>
        <v/>
      </c>
      <c r="F17" s="85" t="s">
        <v>164</v>
      </c>
      <c r="G17" s="165" t="str">
        <f>IF(D17="","",D17)</f>
        <v/>
      </c>
      <c r="I17" s="137" t="str">
        <f>IF(B17=E17,"変更なし","変更あり")</f>
        <v>変更なし</v>
      </c>
      <c r="J17" s="137" t="str">
        <f>IF(D17=G17,"変更なし","変更あり")</f>
        <v>変更なし</v>
      </c>
    </row>
    <row r="18" spans="1:10" ht="64.900000000000006" customHeight="1">
      <c r="A18" s="160" t="s">
        <v>5</v>
      </c>
      <c r="B18" s="415" t="str">
        <f>IF(様式2!B16="","",様式2!B16)</f>
        <v/>
      </c>
      <c r="C18" s="420"/>
      <c r="D18" s="421"/>
      <c r="E18" s="417"/>
      <c r="F18" s="418"/>
      <c r="G18" s="419"/>
      <c r="I18" s="428" t="str">
        <f>IF(B18=E18,"変更なし","変更あり")</f>
        <v>変更なし</v>
      </c>
      <c r="J18" s="429"/>
    </row>
    <row r="19" spans="1:10" ht="30" customHeight="1">
      <c r="A19" s="160" t="s">
        <v>4</v>
      </c>
      <c r="B19" s="415" t="s">
        <v>225</v>
      </c>
      <c r="C19" s="248"/>
      <c r="D19" s="416"/>
      <c r="E19" s="415" t="s">
        <v>225</v>
      </c>
      <c r="F19" s="248"/>
      <c r="G19" s="416"/>
    </row>
    <row r="20" spans="1:10" ht="30" customHeight="1">
      <c r="A20" s="160" t="s">
        <v>165</v>
      </c>
      <c r="B20" s="163" t="str">
        <f>IF(様式2!B18="","",様式2!B18)</f>
        <v/>
      </c>
      <c r="C20" s="85" t="s">
        <v>164</v>
      </c>
      <c r="D20" s="164" t="str">
        <f>IF(様式2!D18="","",様式2!D18)</f>
        <v/>
      </c>
      <c r="E20" s="165" t="str">
        <f>IF(B20="","",B20)</f>
        <v/>
      </c>
      <c r="F20" s="85" t="s">
        <v>164</v>
      </c>
      <c r="G20" s="166" t="str">
        <f>IF(D20="","",D20)</f>
        <v/>
      </c>
      <c r="I20" s="137" t="str">
        <f>IF(B20=E20,"変更なし","変更あり")</f>
        <v>変更なし</v>
      </c>
      <c r="J20" s="137" t="str">
        <f>IF(D20=G20,"変更なし","変更あり")</f>
        <v>変更なし</v>
      </c>
    </row>
    <row r="21" spans="1:10" ht="64.900000000000006" customHeight="1">
      <c r="A21" s="160" t="s">
        <v>5</v>
      </c>
      <c r="B21" s="415" t="str">
        <f>IF(様式2!B19="","",様式2!B19)</f>
        <v/>
      </c>
      <c r="C21" s="420"/>
      <c r="D21" s="421"/>
      <c r="E21" s="417"/>
      <c r="F21" s="418"/>
      <c r="G21" s="419"/>
      <c r="I21" s="428" t="str">
        <f>IF(B21=E21,"変更なし","変更あり")</f>
        <v>変更なし</v>
      </c>
      <c r="J21" s="429"/>
    </row>
    <row r="22" spans="1:10" ht="30" customHeight="1">
      <c r="A22" s="160" t="s">
        <v>4</v>
      </c>
      <c r="B22" s="415" t="s">
        <v>94</v>
      </c>
      <c r="C22" s="248"/>
      <c r="D22" s="416"/>
      <c r="E22" s="415" t="s">
        <v>94</v>
      </c>
      <c r="F22" s="248"/>
      <c r="G22" s="416"/>
    </row>
    <row r="23" spans="1:10" ht="30" customHeight="1">
      <c r="A23" s="160" t="s">
        <v>165</v>
      </c>
      <c r="B23" s="163" t="str">
        <f>IF(様式2!B21="","",様式2!B21)</f>
        <v/>
      </c>
      <c r="C23" s="85" t="s">
        <v>164</v>
      </c>
      <c r="D23" s="164" t="str">
        <f>IF(様式2!D21="","",様式2!D21)</f>
        <v/>
      </c>
      <c r="E23" s="165" t="str">
        <f>IF(B23="","",B23)</f>
        <v/>
      </c>
      <c r="F23" s="85" t="s">
        <v>164</v>
      </c>
      <c r="G23" s="166" t="str">
        <f>IF(D23="","",D23)</f>
        <v/>
      </c>
      <c r="I23" s="137" t="str">
        <f>IF(B23=E23,"変更なし","変更あり")</f>
        <v>変更なし</v>
      </c>
      <c r="J23" s="137" t="str">
        <f>IF(D23=G23,"変更なし","変更あり")</f>
        <v>変更なし</v>
      </c>
    </row>
    <row r="24" spans="1:10" ht="64.900000000000006" customHeight="1">
      <c r="A24" s="160" t="s">
        <v>5</v>
      </c>
      <c r="B24" s="415" t="str">
        <f>IF(様式2!B22="","",様式2!B22)</f>
        <v/>
      </c>
      <c r="C24" s="420"/>
      <c r="D24" s="421"/>
      <c r="E24" s="417"/>
      <c r="F24" s="418"/>
      <c r="G24" s="419"/>
      <c r="I24" s="428" t="str">
        <f>IF(B24=E24,"変更なし","変更あり")</f>
        <v>変更なし</v>
      </c>
      <c r="J24" s="429"/>
    </row>
    <row r="25" spans="1:10" ht="30" customHeight="1">
      <c r="A25" s="160" t="s">
        <v>4</v>
      </c>
      <c r="B25" s="415" t="s">
        <v>95</v>
      </c>
      <c r="C25" s="248"/>
      <c r="D25" s="416"/>
      <c r="E25" s="415" t="s">
        <v>95</v>
      </c>
      <c r="F25" s="248"/>
      <c r="G25" s="416"/>
    </row>
    <row r="26" spans="1:10" ht="30" customHeight="1">
      <c r="A26" s="160" t="s">
        <v>165</v>
      </c>
      <c r="B26" s="163" t="str">
        <f>IF(様式2!B24="","",様式2!B24)</f>
        <v/>
      </c>
      <c r="C26" s="85" t="s">
        <v>164</v>
      </c>
      <c r="D26" s="164" t="str">
        <f>IF(様式2!D24="","",様式2!D24)</f>
        <v/>
      </c>
      <c r="E26" s="165" t="str">
        <f>IF(B26="","",B26)</f>
        <v/>
      </c>
      <c r="F26" s="85" t="s">
        <v>164</v>
      </c>
      <c r="G26" s="166" t="str">
        <f>IF(D26="","",D26)</f>
        <v/>
      </c>
      <c r="I26" s="137" t="str">
        <f>IF(B26=E26,"変更なし","変更あり")</f>
        <v>変更なし</v>
      </c>
      <c r="J26" s="137" t="str">
        <f>IF(D26=G26,"変更なし","変更あり")</f>
        <v>変更なし</v>
      </c>
    </row>
    <row r="27" spans="1:10" ht="64.900000000000006" customHeight="1" thickBot="1">
      <c r="A27" s="162" t="s">
        <v>5</v>
      </c>
      <c r="B27" s="430" t="str">
        <f>IF(様式2!B25="","",様式2!B25)</f>
        <v/>
      </c>
      <c r="C27" s="431"/>
      <c r="D27" s="432"/>
      <c r="E27" s="425"/>
      <c r="F27" s="426"/>
      <c r="G27" s="427"/>
      <c r="I27" s="428" t="str">
        <f>IF(B27=E27,"変更なし","変更あり")</f>
        <v>変更なし</v>
      </c>
      <c r="J27" s="429"/>
    </row>
  </sheetData>
  <sheetProtection formatRows="0"/>
  <mergeCells count="41">
    <mergeCell ref="B27:D27"/>
    <mergeCell ref="E4:G4"/>
    <mergeCell ref="E5:G5"/>
    <mergeCell ref="E6:G6"/>
    <mergeCell ref="E10:G10"/>
    <mergeCell ref="E12:G12"/>
    <mergeCell ref="B13:D13"/>
    <mergeCell ref="B15:D15"/>
    <mergeCell ref="B16:D16"/>
    <mergeCell ref="B18:D18"/>
    <mergeCell ref="B19:D19"/>
    <mergeCell ref="B21:D21"/>
    <mergeCell ref="B4:D4"/>
    <mergeCell ref="B5:D5"/>
    <mergeCell ref="B6:D6"/>
    <mergeCell ref="B10:D10"/>
    <mergeCell ref="E27:G27"/>
    <mergeCell ref="I12:J12"/>
    <mergeCell ref="I15:J15"/>
    <mergeCell ref="I18:J18"/>
    <mergeCell ref="I21:J21"/>
    <mergeCell ref="I24:J24"/>
    <mergeCell ref="I27:J27"/>
    <mergeCell ref="E13:G13"/>
    <mergeCell ref="E15:G15"/>
    <mergeCell ref="E16:G16"/>
    <mergeCell ref="E18:G18"/>
    <mergeCell ref="E19:G19"/>
    <mergeCell ref="E21:G21"/>
    <mergeCell ref="B3:D3"/>
    <mergeCell ref="E3:G3"/>
    <mergeCell ref="E22:G22"/>
    <mergeCell ref="E24:G24"/>
    <mergeCell ref="E25:G25"/>
    <mergeCell ref="B22:D22"/>
    <mergeCell ref="B24:D24"/>
    <mergeCell ref="B25:D25"/>
    <mergeCell ref="B12:D12"/>
    <mergeCell ref="A8:G8"/>
    <mergeCell ref="E9:G9"/>
    <mergeCell ref="B9:D9"/>
  </mergeCells>
  <phoneticPr fontId="6"/>
  <conditionalFormatting sqref="I11:J12 I14:J15 I17:J18 I20:J21 I23:J24 I26:J27">
    <cfRule type="cellIs" dxfId="48"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scale="81" orientation="landscape" r:id="rId1"/>
  <rowBreaks count="1" manualBreakCount="1">
    <brk id="18" max="8"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79D3-72CB-469D-AD37-112CFFEC2602}">
  <sheetPr>
    <tabColor theme="5" tint="0.59999389629810485"/>
  </sheetPr>
  <dimension ref="A1:W24"/>
  <sheetViews>
    <sheetView showGridLines="0" view="pageBreakPreview" zoomScaleNormal="100" zoomScaleSheetLayoutView="100" workbookViewId="0">
      <selection activeCell="I10" sqref="I10"/>
    </sheetView>
  </sheetViews>
  <sheetFormatPr defaultColWidth="8.75" defaultRowHeight="11.25"/>
  <cols>
    <col min="1" max="2" width="3.25" style="2" customWidth="1"/>
    <col min="3" max="3" width="20.75" style="2" customWidth="1"/>
    <col min="4" max="13" width="11.75" style="2" customWidth="1"/>
    <col min="14" max="14" width="2.875" style="2" customWidth="1"/>
    <col min="15" max="19" width="10.625" style="2" customWidth="1"/>
    <col min="20" max="20" width="4.125" style="2" customWidth="1"/>
    <col min="21" max="23" width="20.625" style="2" customWidth="1"/>
    <col min="24" max="16384" width="8.75" style="2"/>
  </cols>
  <sheetData>
    <row r="1" spans="1:23" ht="19.899999999999999" customHeight="1">
      <c r="A1" s="2" t="s">
        <v>63</v>
      </c>
    </row>
    <row r="2" spans="1:23" ht="19.899999999999999" customHeight="1" thickBot="1">
      <c r="A2" s="2" t="s">
        <v>64</v>
      </c>
    </row>
    <row r="3" spans="1:23" ht="19.899999999999999" customHeight="1">
      <c r="A3" s="447" t="s">
        <v>53</v>
      </c>
      <c r="B3" s="448"/>
      <c r="C3" s="449"/>
      <c r="D3" s="444" t="s">
        <v>282</v>
      </c>
      <c r="E3" s="445"/>
      <c r="F3" s="445"/>
      <c r="G3" s="445"/>
      <c r="H3" s="446"/>
      <c r="I3" s="444" t="s">
        <v>284</v>
      </c>
      <c r="J3" s="445"/>
      <c r="K3" s="445"/>
      <c r="L3" s="445"/>
      <c r="M3" s="446"/>
    </row>
    <row r="4" spans="1:23" ht="34.9" customHeight="1" thickBot="1">
      <c r="A4" s="453"/>
      <c r="B4" s="454"/>
      <c r="C4" s="455"/>
      <c r="D4" s="138" t="s">
        <v>322</v>
      </c>
      <c r="E4" s="276" t="s">
        <v>60</v>
      </c>
      <c r="F4" s="277"/>
      <c r="G4" s="265" t="s">
        <v>61</v>
      </c>
      <c r="H4" s="458"/>
      <c r="I4" s="138" t="s">
        <v>322</v>
      </c>
      <c r="J4" s="276" t="s">
        <v>60</v>
      </c>
      <c r="K4" s="277"/>
      <c r="L4" s="265" t="s">
        <v>61</v>
      </c>
      <c r="M4" s="458"/>
      <c r="O4" s="74" t="s">
        <v>299</v>
      </c>
    </row>
    <row r="5" spans="1:23" ht="42" customHeight="1" thickTop="1">
      <c r="A5" s="472" t="s">
        <v>52</v>
      </c>
      <c r="B5" s="268" t="s">
        <v>54</v>
      </c>
      <c r="C5" s="484"/>
      <c r="D5" s="147">
        <f>様式3!D4</f>
        <v>0</v>
      </c>
      <c r="E5" s="485" t="str">
        <f>IF(様式3!E4="","",様式3!E4)</f>
        <v/>
      </c>
      <c r="F5" s="486"/>
      <c r="G5" s="485" t="str">
        <f>IF(様式3!G4="","",様式3!G4)</f>
        <v/>
      </c>
      <c r="H5" s="487"/>
      <c r="I5" s="171">
        <f>D5</f>
        <v>0</v>
      </c>
      <c r="J5" s="463" t="str">
        <f>E5</f>
        <v/>
      </c>
      <c r="K5" s="464"/>
      <c r="L5" s="463" t="str">
        <f>G5</f>
        <v/>
      </c>
      <c r="M5" s="471"/>
      <c r="O5" s="11">
        <f>I5-D5</f>
        <v>0</v>
      </c>
      <c r="P5" s="82"/>
      <c r="Q5" s="82"/>
      <c r="R5" s="82"/>
    </row>
    <row r="6" spans="1:23" ht="42" customHeight="1">
      <c r="A6" s="483"/>
      <c r="B6" s="270" t="s">
        <v>55</v>
      </c>
      <c r="C6" s="488"/>
      <c r="D6" s="172">
        <f>SUM(D5)</f>
        <v>0</v>
      </c>
      <c r="E6" s="489" t="str">
        <f>IF(様式3!E5="","",様式3!E5)</f>
        <v/>
      </c>
      <c r="F6" s="490"/>
      <c r="G6" s="489" t="str">
        <f>IF(様式3!G5="","",様式3!G5)</f>
        <v/>
      </c>
      <c r="H6" s="491"/>
      <c r="I6" s="172">
        <f>SUM(I5)</f>
        <v>0</v>
      </c>
      <c r="J6" s="459" t="str">
        <f t="shared" ref="J6:J9" si="0">E6</f>
        <v/>
      </c>
      <c r="K6" s="460"/>
      <c r="L6" s="459" t="str">
        <f t="shared" ref="L6:L9" si="1">G6</f>
        <v/>
      </c>
      <c r="M6" s="461"/>
      <c r="O6" s="11">
        <f t="shared" ref="O6:O10" si="2">I6-D6</f>
        <v>0</v>
      </c>
      <c r="P6" s="82"/>
      <c r="Q6" s="82"/>
      <c r="R6" s="82"/>
    </row>
    <row r="7" spans="1:23" ht="42" customHeight="1">
      <c r="A7" s="483"/>
      <c r="B7" s="270" t="s">
        <v>56</v>
      </c>
      <c r="C7" s="488"/>
      <c r="D7" s="172">
        <f>様式3!D6</f>
        <v>0</v>
      </c>
      <c r="E7" s="489" t="str">
        <f>IF(様式3!E6="","",様式3!E6)</f>
        <v/>
      </c>
      <c r="F7" s="490"/>
      <c r="G7" s="489" t="str">
        <f>IF(様式3!G6="","",様式3!G6)</f>
        <v/>
      </c>
      <c r="H7" s="491"/>
      <c r="I7" s="173">
        <f>L24+M24</f>
        <v>0</v>
      </c>
      <c r="J7" s="459" t="str">
        <f t="shared" si="0"/>
        <v/>
      </c>
      <c r="K7" s="460"/>
      <c r="L7" s="459" t="str">
        <f t="shared" si="1"/>
        <v/>
      </c>
      <c r="M7" s="461"/>
      <c r="O7" s="11">
        <f t="shared" si="2"/>
        <v>0</v>
      </c>
      <c r="P7" s="82"/>
      <c r="Q7" s="82"/>
      <c r="R7" s="82"/>
    </row>
    <row r="8" spans="1:23" ht="42" customHeight="1">
      <c r="A8" s="483"/>
      <c r="B8" s="272" t="s">
        <v>57</v>
      </c>
      <c r="C8" s="492"/>
      <c r="D8" s="172">
        <f>様式3!D7</f>
        <v>0</v>
      </c>
      <c r="E8" s="282" t="str">
        <f>IF(様式3!E7="","",様式3!E7)</f>
        <v/>
      </c>
      <c r="F8" s="283"/>
      <c r="G8" s="282" t="str">
        <f>IF(様式3!G7="","",様式3!G7)</f>
        <v/>
      </c>
      <c r="H8" s="462"/>
      <c r="I8" s="173">
        <f>D8</f>
        <v>0</v>
      </c>
      <c r="J8" s="282" t="str">
        <f t="shared" si="0"/>
        <v/>
      </c>
      <c r="K8" s="283"/>
      <c r="L8" s="282" t="str">
        <f t="shared" si="1"/>
        <v/>
      </c>
      <c r="M8" s="462"/>
      <c r="O8" s="11">
        <f t="shared" si="2"/>
        <v>0</v>
      </c>
      <c r="P8" s="82"/>
      <c r="Q8" s="82"/>
      <c r="R8" s="82"/>
    </row>
    <row r="9" spans="1:23" ht="42" customHeight="1" thickBot="1">
      <c r="A9" s="474"/>
      <c r="B9" s="274" t="s">
        <v>58</v>
      </c>
      <c r="C9" s="478"/>
      <c r="D9" s="139">
        <f>F24</f>
        <v>0</v>
      </c>
      <c r="E9" s="479" t="str">
        <f>IF(様式3!E8="","",様式3!E8)</f>
        <v/>
      </c>
      <c r="F9" s="480"/>
      <c r="G9" s="479" t="str">
        <f>IF(様式3!G8="","",様式3!G8)</f>
        <v/>
      </c>
      <c r="H9" s="481"/>
      <c r="I9" s="139">
        <f>K24</f>
        <v>0</v>
      </c>
      <c r="J9" s="465" t="str">
        <f t="shared" si="0"/>
        <v/>
      </c>
      <c r="K9" s="466"/>
      <c r="L9" s="465" t="str">
        <f t="shared" si="1"/>
        <v/>
      </c>
      <c r="M9" s="467"/>
      <c r="O9" s="11">
        <f t="shared" si="2"/>
        <v>0</v>
      </c>
      <c r="P9" s="82"/>
      <c r="Q9" s="82"/>
      <c r="R9" s="82"/>
      <c r="U9" s="184" t="s">
        <v>304</v>
      </c>
    </row>
    <row r="10" spans="1:23" ht="34.9" customHeight="1" thickTop="1" thickBot="1">
      <c r="A10" s="482" t="s">
        <v>59</v>
      </c>
      <c r="B10" s="476"/>
      <c r="C10" s="477"/>
      <c r="D10" s="140">
        <f>D6+D7+D9</f>
        <v>0</v>
      </c>
      <c r="E10" s="468"/>
      <c r="F10" s="469"/>
      <c r="G10" s="468"/>
      <c r="H10" s="470"/>
      <c r="I10" s="140">
        <f>I6+I7+I9</f>
        <v>0</v>
      </c>
      <c r="J10" s="468"/>
      <c r="K10" s="469"/>
      <c r="L10" s="468"/>
      <c r="M10" s="470"/>
      <c r="O10" s="11">
        <f t="shared" si="2"/>
        <v>0</v>
      </c>
      <c r="P10" s="82"/>
      <c r="Q10" s="82"/>
      <c r="R10" s="82"/>
      <c r="U10" s="174" t="str">
        <f>IF(I10=I24,"ＯＫ","①収入合計と②支出合計を一致させてください")</f>
        <v>ＯＫ</v>
      </c>
    </row>
    <row r="12" spans="1:23" ht="19.899999999999999" customHeight="1"/>
    <row r="13" spans="1:23" ht="19.899999999999999" customHeight="1" thickBot="1">
      <c r="A13" s="2" t="s">
        <v>62</v>
      </c>
      <c r="M13" s="223" t="s">
        <v>326</v>
      </c>
    </row>
    <row r="14" spans="1:23" ht="19.899999999999999" customHeight="1">
      <c r="A14" s="447" t="s">
        <v>4</v>
      </c>
      <c r="B14" s="448"/>
      <c r="C14" s="449"/>
      <c r="D14" s="444" t="s">
        <v>282</v>
      </c>
      <c r="E14" s="445"/>
      <c r="F14" s="445"/>
      <c r="G14" s="445"/>
      <c r="H14" s="446"/>
      <c r="I14" s="444" t="s">
        <v>284</v>
      </c>
      <c r="J14" s="445"/>
      <c r="K14" s="445"/>
      <c r="L14" s="445"/>
      <c r="M14" s="446"/>
      <c r="O14" s="270" t="s">
        <v>298</v>
      </c>
      <c r="P14" s="322"/>
      <c r="Q14" s="322"/>
      <c r="R14" s="322"/>
      <c r="S14" s="271"/>
    </row>
    <row r="15" spans="1:23" ht="18.75">
      <c r="A15" s="450"/>
      <c r="B15" s="451"/>
      <c r="C15" s="452"/>
      <c r="D15" s="456" t="s">
        <v>12</v>
      </c>
      <c r="E15" s="261" t="s">
        <v>13</v>
      </c>
      <c r="F15" s="262"/>
      <c r="G15" s="262"/>
      <c r="H15" s="146" t="s">
        <v>16</v>
      </c>
      <c r="I15" s="456" t="s">
        <v>12</v>
      </c>
      <c r="J15" s="261" t="s">
        <v>13</v>
      </c>
      <c r="K15" s="262"/>
      <c r="L15" s="262"/>
      <c r="M15" s="146" t="s">
        <v>16</v>
      </c>
      <c r="O15" s="263" t="s">
        <v>12</v>
      </c>
      <c r="P15" s="261" t="s">
        <v>13</v>
      </c>
      <c r="Q15" s="262"/>
      <c r="R15" s="262"/>
      <c r="S15" s="72" t="s">
        <v>16</v>
      </c>
      <c r="U15" s="301" t="s">
        <v>97</v>
      </c>
      <c r="V15" s="379"/>
      <c r="W15" s="379"/>
    </row>
    <row r="16" spans="1:23" ht="34.9" customHeight="1" thickBot="1">
      <c r="A16" s="453"/>
      <c r="B16" s="454"/>
      <c r="C16" s="455"/>
      <c r="D16" s="457"/>
      <c r="E16" s="73" t="s">
        <v>46</v>
      </c>
      <c r="F16" s="73" t="s">
        <v>47</v>
      </c>
      <c r="G16" s="265" t="s">
        <v>48</v>
      </c>
      <c r="H16" s="458"/>
      <c r="I16" s="457"/>
      <c r="J16" s="73" t="s">
        <v>46</v>
      </c>
      <c r="K16" s="73" t="s">
        <v>47</v>
      </c>
      <c r="L16" s="265" t="s">
        <v>48</v>
      </c>
      <c r="M16" s="458"/>
      <c r="O16" s="262"/>
      <c r="P16" s="131" t="s">
        <v>46</v>
      </c>
      <c r="Q16" s="131" t="s">
        <v>47</v>
      </c>
      <c r="R16" s="263" t="s">
        <v>48</v>
      </c>
      <c r="S16" s="262"/>
      <c r="U16" s="179" t="s">
        <v>271</v>
      </c>
      <c r="V16" s="179" t="s">
        <v>14</v>
      </c>
      <c r="W16" s="74" t="s">
        <v>303</v>
      </c>
    </row>
    <row r="17" spans="1:23" ht="34.9" customHeight="1" thickTop="1">
      <c r="A17" s="472" t="s">
        <v>39</v>
      </c>
      <c r="B17" s="14" t="s">
        <v>40</v>
      </c>
      <c r="C17" s="141"/>
      <c r="D17" s="147">
        <f>SUM(D18:D22)</f>
        <v>0</v>
      </c>
      <c r="E17" s="24">
        <f t="shared" ref="E17:H17" si="3">SUM(E18:E22)</f>
        <v>0</v>
      </c>
      <c r="F17" s="24">
        <f t="shared" si="3"/>
        <v>0</v>
      </c>
      <c r="G17" s="24">
        <f t="shared" si="3"/>
        <v>0</v>
      </c>
      <c r="H17" s="148">
        <f t="shared" si="3"/>
        <v>0</v>
      </c>
      <c r="I17" s="147">
        <f>SUM(I18:I22)</f>
        <v>0</v>
      </c>
      <c r="J17" s="24">
        <f t="shared" ref="J17:M17" si="4">SUM(J18:J22)</f>
        <v>0</v>
      </c>
      <c r="K17" s="24">
        <f t="shared" si="4"/>
        <v>0</v>
      </c>
      <c r="L17" s="24">
        <f t="shared" si="4"/>
        <v>0</v>
      </c>
      <c r="M17" s="148">
        <f t="shared" si="4"/>
        <v>0</v>
      </c>
      <c r="O17" s="195">
        <f t="shared" ref="O17:O24" si="5">I17-D17</f>
        <v>0</v>
      </c>
      <c r="P17" s="195">
        <f>J17-E17</f>
        <v>0</v>
      </c>
      <c r="Q17" s="195">
        <f t="shared" ref="Q17:Q24" si="6">K17-F17</f>
        <v>0</v>
      </c>
      <c r="R17" s="195">
        <f t="shared" ref="R17:R24" si="7">L17-G17</f>
        <v>0</v>
      </c>
      <c r="S17" s="195">
        <f t="shared" ref="S17:S24" si="8">M17-H17</f>
        <v>0</v>
      </c>
      <c r="U17" s="128" t="str">
        <f>IF(P17&gt;0,"交付決定額オーバー","OK")</f>
        <v>OK</v>
      </c>
      <c r="V17" s="128" t="str">
        <f t="shared" ref="V17:V24" si="9">IF(Q17&gt;0,"交付決定額オーバー","OK")</f>
        <v>OK</v>
      </c>
      <c r="W17" s="196"/>
    </row>
    <row r="18" spans="1:23" ht="34.9" customHeight="1">
      <c r="A18" s="473"/>
      <c r="B18" s="14"/>
      <c r="C18" s="142" t="s">
        <v>41</v>
      </c>
      <c r="D18" s="149">
        <f>'様式4-1 (変更用)'!K165</f>
        <v>0</v>
      </c>
      <c r="E18" s="19">
        <f>D18-H18</f>
        <v>0</v>
      </c>
      <c r="F18" s="19">
        <f>ROUNDDOWN(E18/2/1000,0)*1000</f>
        <v>0</v>
      </c>
      <c r="G18" s="19">
        <f>E18-F18</f>
        <v>0</v>
      </c>
      <c r="H18" s="150">
        <f>'様式4-1 (変更用)'!O165</f>
        <v>0</v>
      </c>
      <c r="I18" s="149">
        <f>'様式4-1 (変更用)'!AB165</f>
        <v>0</v>
      </c>
      <c r="J18" s="19">
        <f>I18-M18</f>
        <v>0</v>
      </c>
      <c r="K18" s="19">
        <f>ROUNDDOWN(J18/2/1000,0)*1000</f>
        <v>0</v>
      </c>
      <c r="L18" s="19">
        <f>J18-K18</f>
        <v>0</v>
      </c>
      <c r="M18" s="150">
        <f>'様式4-1 (変更用)'!AF165</f>
        <v>0</v>
      </c>
      <c r="O18" s="195">
        <f t="shared" si="5"/>
        <v>0</v>
      </c>
      <c r="P18" s="195">
        <f t="shared" ref="P18:P24" si="10">J18-E18</f>
        <v>0</v>
      </c>
      <c r="Q18" s="195">
        <f t="shared" si="6"/>
        <v>0</v>
      </c>
      <c r="R18" s="195">
        <f t="shared" si="7"/>
        <v>0</v>
      </c>
      <c r="S18" s="195">
        <f t="shared" si="8"/>
        <v>0</v>
      </c>
      <c r="U18" s="128" t="str">
        <f t="shared" ref="U18:U24" si="11">IF(P18&gt;0,"交付決定額オーバー","OK")</f>
        <v>OK</v>
      </c>
      <c r="V18" s="128" t="str">
        <f t="shared" si="9"/>
        <v>OK</v>
      </c>
      <c r="W18" s="174" t="str">
        <f>IF(J18&gt;4000000,"補助上限額オーバー！","ＯＫ")</f>
        <v>ＯＫ</v>
      </c>
    </row>
    <row r="19" spans="1:23" ht="34.9" customHeight="1">
      <c r="A19" s="473"/>
      <c r="B19" s="14"/>
      <c r="C19" s="143" t="s">
        <v>42</v>
      </c>
      <c r="D19" s="151">
        <f>'様式4-1 (変更用)'!K200</f>
        <v>0</v>
      </c>
      <c r="E19" s="20">
        <f t="shared" ref="E19:E23" si="12">D19-H19</f>
        <v>0</v>
      </c>
      <c r="F19" s="20">
        <f>ROUNDDOWN(E19/2/1000,0)*1000</f>
        <v>0</v>
      </c>
      <c r="G19" s="20">
        <f>E19-F19</f>
        <v>0</v>
      </c>
      <c r="H19" s="152">
        <f>'様式4-1 (変更用)'!O200</f>
        <v>0</v>
      </c>
      <c r="I19" s="151">
        <f>'様式4-1 (変更用)'!AB200</f>
        <v>0</v>
      </c>
      <c r="J19" s="20">
        <f t="shared" ref="J19:J23" si="13">I19-M19</f>
        <v>0</v>
      </c>
      <c r="K19" s="20">
        <f>ROUNDDOWN(J19/2/1000,0)*1000</f>
        <v>0</v>
      </c>
      <c r="L19" s="20">
        <f>J19-K19</f>
        <v>0</v>
      </c>
      <c r="M19" s="152">
        <f>'様式4-1 (変更用)'!AF200</f>
        <v>0</v>
      </c>
      <c r="O19" s="195">
        <f t="shared" si="5"/>
        <v>0</v>
      </c>
      <c r="P19" s="195">
        <f t="shared" si="10"/>
        <v>0</v>
      </c>
      <c r="Q19" s="195">
        <f t="shared" si="6"/>
        <v>0</v>
      </c>
      <c r="R19" s="195">
        <f t="shared" si="7"/>
        <v>0</v>
      </c>
      <c r="S19" s="195">
        <f t="shared" si="8"/>
        <v>0</v>
      </c>
      <c r="U19" s="128" t="str">
        <f t="shared" si="11"/>
        <v>OK</v>
      </c>
      <c r="V19" s="128" t="str">
        <f t="shared" si="9"/>
        <v>OK</v>
      </c>
      <c r="W19" s="174" t="str">
        <f>IF(J19&gt;3000000,"補助上限額オーバー！","ＯＫ")</f>
        <v>ＯＫ</v>
      </c>
    </row>
    <row r="20" spans="1:23" ht="34.9" customHeight="1">
      <c r="A20" s="473"/>
      <c r="B20" s="14"/>
      <c r="C20" s="143" t="s">
        <v>65</v>
      </c>
      <c r="D20" s="151">
        <f>'様式4-2 (変更用)'!K32</f>
        <v>0</v>
      </c>
      <c r="E20" s="20">
        <f t="shared" si="12"/>
        <v>0</v>
      </c>
      <c r="F20" s="20">
        <f>ROUNDDOWN(E20/2/1000,0)*1000</f>
        <v>0</v>
      </c>
      <c r="G20" s="20">
        <f>E20-F20</f>
        <v>0</v>
      </c>
      <c r="H20" s="152">
        <f>'様式4-2 (変更用)'!O32</f>
        <v>0</v>
      </c>
      <c r="I20" s="151">
        <f>'様式4-2 (変更用)'!AC32</f>
        <v>0</v>
      </c>
      <c r="J20" s="20">
        <f t="shared" si="13"/>
        <v>0</v>
      </c>
      <c r="K20" s="20">
        <f>ROUNDDOWN(J20/2/1000,0)*1000</f>
        <v>0</v>
      </c>
      <c r="L20" s="20">
        <f>J20-K20</f>
        <v>0</v>
      </c>
      <c r="M20" s="152">
        <f>'様式4-2 (変更用)'!AG32</f>
        <v>0</v>
      </c>
      <c r="O20" s="195">
        <f t="shared" si="5"/>
        <v>0</v>
      </c>
      <c r="P20" s="195">
        <f t="shared" si="10"/>
        <v>0</v>
      </c>
      <c r="Q20" s="195">
        <f t="shared" si="6"/>
        <v>0</v>
      </c>
      <c r="R20" s="195">
        <f t="shared" si="7"/>
        <v>0</v>
      </c>
      <c r="S20" s="195">
        <f t="shared" si="8"/>
        <v>0</v>
      </c>
      <c r="U20" s="128" t="str">
        <f t="shared" si="11"/>
        <v>OK</v>
      </c>
      <c r="V20" s="128" t="str">
        <f t="shared" si="9"/>
        <v>OK</v>
      </c>
      <c r="W20" s="174" t="str">
        <f>IF(J20&gt;20000000,"補助上限額オーバー！","ＯＫ")</f>
        <v>ＯＫ</v>
      </c>
    </row>
    <row r="21" spans="1:23" ht="34.9" customHeight="1">
      <c r="A21" s="473"/>
      <c r="B21" s="14"/>
      <c r="C21" s="143" t="s">
        <v>43</v>
      </c>
      <c r="D21" s="151">
        <f>'様式4-1 (変更用)'!K235</f>
        <v>0</v>
      </c>
      <c r="E21" s="20">
        <f t="shared" si="12"/>
        <v>0</v>
      </c>
      <c r="F21" s="20">
        <f t="shared" ref="F21:F23" si="14">ROUNDDOWN(E21/2/1000,0)*1000</f>
        <v>0</v>
      </c>
      <c r="G21" s="20">
        <f t="shared" ref="G21:G23" si="15">E21-F21</f>
        <v>0</v>
      </c>
      <c r="H21" s="152">
        <f>'様式4-1 (変更用)'!O235</f>
        <v>0</v>
      </c>
      <c r="I21" s="151">
        <f>'様式4-1 (変更用)'!AB235</f>
        <v>0</v>
      </c>
      <c r="J21" s="20">
        <f t="shared" si="13"/>
        <v>0</v>
      </c>
      <c r="K21" s="20">
        <f t="shared" ref="K21:K23" si="16">ROUNDDOWN(J21/2/1000,0)*1000</f>
        <v>0</v>
      </c>
      <c r="L21" s="20">
        <f t="shared" ref="L21:L23" si="17">J21-K21</f>
        <v>0</v>
      </c>
      <c r="M21" s="152">
        <f>'様式4-1 (変更用)'!AF235</f>
        <v>0</v>
      </c>
      <c r="O21" s="195">
        <f t="shared" si="5"/>
        <v>0</v>
      </c>
      <c r="P21" s="195">
        <f t="shared" si="10"/>
        <v>0</v>
      </c>
      <c r="Q21" s="195">
        <f t="shared" si="6"/>
        <v>0</v>
      </c>
      <c r="R21" s="195">
        <f t="shared" si="7"/>
        <v>0</v>
      </c>
      <c r="S21" s="195">
        <f t="shared" si="8"/>
        <v>0</v>
      </c>
      <c r="U21" s="128" t="str">
        <f t="shared" si="11"/>
        <v>OK</v>
      </c>
      <c r="V21" s="128" t="str">
        <f t="shared" si="9"/>
        <v>OK</v>
      </c>
      <c r="W21" s="174" t="str">
        <f>IF(J21&gt;4000000,"補助上限額オーバー！","ＯＫ")</f>
        <v>ＯＫ</v>
      </c>
    </row>
    <row r="22" spans="1:23" ht="34.9" customHeight="1">
      <c r="A22" s="473"/>
      <c r="B22" s="15"/>
      <c r="C22" s="144" t="s">
        <v>273</v>
      </c>
      <c r="D22" s="153">
        <f>'様式4-1 (変更用)'!K270</f>
        <v>0</v>
      </c>
      <c r="E22" s="21">
        <f t="shared" si="12"/>
        <v>0</v>
      </c>
      <c r="F22" s="21">
        <f t="shared" si="14"/>
        <v>0</v>
      </c>
      <c r="G22" s="21">
        <f t="shared" si="15"/>
        <v>0</v>
      </c>
      <c r="H22" s="154">
        <f>'様式4-1 (変更用)'!O270</f>
        <v>0</v>
      </c>
      <c r="I22" s="153">
        <f>'様式4-1 (変更用)'!AB270</f>
        <v>0</v>
      </c>
      <c r="J22" s="21">
        <f t="shared" si="13"/>
        <v>0</v>
      </c>
      <c r="K22" s="21">
        <f t="shared" si="16"/>
        <v>0</v>
      </c>
      <c r="L22" s="21">
        <f t="shared" si="17"/>
        <v>0</v>
      </c>
      <c r="M22" s="154">
        <f>'様式4-1 (変更用)'!AF270</f>
        <v>0</v>
      </c>
      <c r="O22" s="195">
        <f t="shared" si="5"/>
        <v>0</v>
      </c>
      <c r="P22" s="195">
        <f t="shared" si="10"/>
        <v>0</v>
      </c>
      <c r="Q22" s="195">
        <f t="shared" si="6"/>
        <v>0</v>
      </c>
      <c r="R22" s="195">
        <f t="shared" si="7"/>
        <v>0</v>
      </c>
      <c r="S22" s="195">
        <f t="shared" si="8"/>
        <v>0</v>
      </c>
      <c r="U22" s="128" t="str">
        <f t="shared" si="11"/>
        <v>OK</v>
      </c>
      <c r="V22" s="128" t="str">
        <f t="shared" si="9"/>
        <v>OK</v>
      </c>
      <c r="W22" s="174" t="str">
        <f>IF(J22&gt;20000000,"補助上限額オーバー！","ＯＫ")</f>
        <v>ＯＫ</v>
      </c>
    </row>
    <row r="23" spans="1:23" ht="34.9" customHeight="1" thickBot="1">
      <c r="A23" s="474"/>
      <c r="B23" s="13" t="s">
        <v>44</v>
      </c>
      <c r="C23" s="145"/>
      <c r="D23" s="139">
        <f>'様式4-1 (変更用)'!K285</f>
        <v>0</v>
      </c>
      <c r="E23" s="25">
        <f t="shared" si="12"/>
        <v>0</v>
      </c>
      <c r="F23" s="25">
        <f t="shared" si="14"/>
        <v>0</v>
      </c>
      <c r="G23" s="25">
        <f t="shared" si="15"/>
        <v>0</v>
      </c>
      <c r="H23" s="155">
        <f>'様式4-1 (変更用)'!O285</f>
        <v>0</v>
      </c>
      <c r="I23" s="139">
        <f>'様式4-1 (変更用)'!AB285</f>
        <v>0</v>
      </c>
      <c r="J23" s="25">
        <f t="shared" si="13"/>
        <v>0</v>
      </c>
      <c r="K23" s="25">
        <f t="shared" si="16"/>
        <v>0</v>
      </c>
      <c r="L23" s="25">
        <f t="shared" si="17"/>
        <v>0</v>
      </c>
      <c r="M23" s="155">
        <f>'様式4-1 (変更用)'!AF285</f>
        <v>0</v>
      </c>
      <c r="O23" s="195">
        <f t="shared" si="5"/>
        <v>0</v>
      </c>
      <c r="P23" s="195">
        <f t="shared" si="10"/>
        <v>0</v>
      </c>
      <c r="Q23" s="195">
        <f t="shared" si="6"/>
        <v>0</v>
      </c>
      <c r="R23" s="195">
        <f t="shared" si="7"/>
        <v>0</v>
      </c>
      <c r="S23" s="195">
        <f t="shared" si="8"/>
        <v>0</v>
      </c>
      <c r="U23" s="128" t="str">
        <f t="shared" si="11"/>
        <v>OK</v>
      </c>
      <c r="V23" s="128" t="str">
        <f t="shared" si="9"/>
        <v>OK</v>
      </c>
    </row>
    <row r="24" spans="1:23" ht="34.9" customHeight="1" thickTop="1" thickBot="1">
      <c r="A24" s="475" t="s">
        <v>66</v>
      </c>
      <c r="B24" s="476"/>
      <c r="C24" s="477"/>
      <c r="D24" s="140">
        <f>D17+D23</f>
        <v>0</v>
      </c>
      <c r="E24" s="156">
        <f t="shared" ref="E24:H24" si="18">E17+E23</f>
        <v>0</v>
      </c>
      <c r="F24" s="156">
        <f t="shared" si="18"/>
        <v>0</v>
      </c>
      <c r="G24" s="156">
        <f t="shared" si="18"/>
        <v>0</v>
      </c>
      <c r="H24" s="157">
        <f t="shared" si="18"/>
        <v>0</v>
      </c>
      <c r="I24" s="140">
        <f>I17+I23</f>
        <v>0</v>
      </c>
      <c r="J24" s="156">
        <f t="shared" ref="J24:M24" si="19">J17+J23</f>
        <v>0</v>
      </c>
      <c r="K24" s="156">
        <f t="shared" si="19"/>
        <v>0</v>
      </c>
      <c r="L24" s="156">
        <f t="shared" si="19"/>
        <v>0</v>
      </c>
      <c r="M24" s="157">
        <f t="shared" si="19"/>
        <v>0</v>
      </c>
      <c r="O24" s="195">
        <f t="shared" si="5"/>
        <v>0</v>
      </c>
      <c r="P24" s="195">
        <f t="shared" si="10"/>
        <v>0</v>
      </c>
      <c r="Q24" s="195">
        <f t="shared" si="6"/>
        <v>0</v>
      </c>
      <c r="R24" s="195">
        <f t="shared" si="7"/>
        <v>0</v>
      </c>
      <c r="S24" s="195">
        <f t="shared" si="8"/>
        <v>0</v>
      </c>
      <c r="U24" s="128" t="str">
        <f t="shared" si="11"/>
        <v>OK</v>
      </c>
      <c r="V24" s="128" t="str">
        <f t="shared" si="9"/>
        <v>OK</v>
      </c>
    </row>
  </sheetData>
  <mergeCells count="54">
    <mergeCell ref="E4:F4"/>
    <mergeCell ref="G4:H4"/>
    <mergeCell ref="A5:A9"/>
    <mergeCell ref="B5:C5"/>
    <mergeCell ref="E5:F5"/>
    <mergeCell ref="G5:H5"/>
    <mergeCell ref="B6:C6"/>
    <mergeCell ref="E6:F6"/>
    <mergeCell ref="G6:H6"/>
    <mergeCell ref="B7:C7"/>
    <mergeCell ref="E7:F7"/>
    <mergeCell ref="G7:H7"/>
    <mergeCell ref="B8:C8"/>
    <mergeCell ref="E8:F8"/>
    <mergeCell ref="G8:H8"/>
    <mergeCell ref="A3:C4"/>
    <mergeCell ref="A17:A23"/>
    <mergeCell ref="A24:C24"/>
    <mergeCell ref="B9:C9"/>
    <mergeCell ref="E9:F9"/>
    <mergeCell ref="G9:H9"/>
    <mergeCell ref="A10:C10"/>
    <mergeCell ref="E10:F10"/>
    <mergeCell ref="G10:H10"/>
    <mergeCell ref="L5:M5"/>
    <mergeCell ref="J6:K6"/>
    <mergeCell ref="L6:M6"/>
    <mergeCell ref="D15:D16"/>
    <mergeCell ref="E15:G15"/>
    <mergeCell ref="G16:H16"/>
    <mergeCell ref="O15:O16"/>
    <mergeCell ref="P15:R15"/>
    <mergeCell ref="R16:S16"/>
    <mergeCell ref="J9:K9"/>
    <mergeCell ref="L9:M9"/>
    <mergeCell ref="J10:K10"/>
    <mergeCell ref="L10:M10"/>
    <mergeCell ref="O14:S14"/>
    <mergeCell ref="U15:W15"/>
    <mergeCell ref="D3:H3"/>
    <mergeCell ref="I3:M3"/>
    <mergeCell ref="A14:C16"/>
    <mergeCell ref="D14:H14"/>
    <mergeCell ref="I14:M14"/>
    <mergeCell ref="I15:I16"/>
    <mergeCell ref="J15:L15"/>
    <mergeCell ref="L16:M16"/>
    <mergeCell ref="J7:K7"/>
    <mergeCell ref="L7:M7"/>
    <mergeCell ref="J8:K8"/>
    <mergeCell ref="L8:M8"/>
    <mergeCell ref="J4:K4"/>
    <mergeCell ref="L4:M4"/>
    <mergeCell ref="J5:K5"/>
  </mergeCells>
  <phoneticPr fontId="6"/>
  <conditionalFormatting sqref="U10">
    <cfRule type="cellIs" dxfId="47" priority="5" operator="equal">
      <formula>"①収入合計と②支出合計を一致させてください"</formula>
    </cfRule>
  </conditionalFormatting>
  <conditionalFormatting sqref="W18:W22">
    <cfRule type="cellIs" dxfId="46" priority="4" operator="equal">
      <formula>"補助上限額オーバー！"</formula>
    </cfRule>
  </conditionalFormatting>
  <conditionalFormatting sqref="P17:Q24">
    <cfRule type="cellIs" dxfId="45" priority="3" operator="greaterThan">
      <formula>0</formula>
    </cfRule>
  </conditionalFormatting>
  <conditionalFormatting sqref="U17:U23 V17:V24">
    <cfRule type="cellIs" dxfId="44" priority="2" operator="equal">
      <formula>"補助上限額オーバー！"</formula>
    </cfRule>
  </conditionalFormatting>
  <conditionalFormatting sqref="U24">
    <cfRule type="cellIs" dxfId="43" priority="1" operator="equal">
      <formula>"補助上限額オーバー！"</formula>
    </cfRule>
  </conditionalFormatting>
  <pageMargins left="0.31496062992125984" right="0.31496062992125984" top="0.74803149606299213" bottom="0.74803149606299213" header="0.31496062992125984" footer="0.31496062992125984"/>
  <pageSetup paperSize="9" scale="88" orientation="landscape" r:id="rId1"/>
  <rowBreaks count="1" manualBreakCount="1">
    <brk id="12"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A909-4C9B-4AC1-9157-8C87E7DA6D18}">
  <sheetPr>
    <tabColor theme="5" tint="0.59999389629810485"/>
  </sheetPr>
  <dimension ref="A1:AM560"/>
  <sheetViews>
    <sheetView showGridLines="0" view="pageBreakPreview" topLeftCell="A265" zoomScaleNormal="100" zoomScaleSheetLayoutView="100" workbookViewId="0">
      <selection activeCell="A3" sqref="A3:J4"/>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625" style="2" customWidth="1"/>
    <col min="16" max="17" width="2.125" style="2" customWidth="1"/>
    <col min="18" max="18" width="10.75" style="2" customWidth="1"/>
    <col min="19" max="19" width="3" style="2" bestFit="1" customWidth="1"/>
    <col min="20" max="20" width="3.75" style="2" customWidth="1"/>
    <col min="21" max="21" width="3.25" style="2" customWidth="1"/>
    <col min="22" max="22" width="3" style="2" bestFit="1" customWidth="1"/>
    <col min="23" max="23" width="3.75" style="2" customWidth="1"/>
    <col min="24" max="24" width="3.25" style="2" customWidth="1"/>
    <col min="25" max="25" width="3" style="2" bestFit="1" customWidth="1"/>
    <col min="26" max="26" width="3.75" style="2" customWidth="1"/>
    <col min="27" max="27" width="3.25" style="2" customWidth="1"/>
    <col min="28" max="32" width="10.625" style="2" customWidth="1"/>
    <col min="33" max="33" width="1.625" style="2" customWidth="1"/>
    <col min="34" max="34" width="14.125" style="215" customWidth="1"/>
    <col min="35" max="39" width="10.625" style="118" customWidth="1"/>
    <col min="40" max="16384" width="8.75" style="2"/>
  </cols>
  <sheetData>
    <row r="1" spans="1:39" ht="19.899999999999999" customHeight="1">
      <c r="A1" s="2" t="s">
        <v>7</v>
      </c>
      <c r="P1" s="167"/>
      <c r="Q1" s="168"/>
      <c r="R1" s="2" t="s">
        <v>7</v>
      </c>
    </row>
    <row r="2" spans="1:39" ht="19.899999999999999" customHeight="1">
      <c r="A2" s="12" t="s">
        <v>34</v>
      </c>
      <c r="P2" s="167"/>
      <c r="Q2" s="168"/>
      <c r="R2" s="12" t="s">
        <v>34</v>
      </c>
      <c r="AI2" s="499" t="s">
        <v>298</v>
      </c>
      <c r="AJ2" s="500"/>
      <c r="AK2" s="500"/>
      <c r="AL2" s="500"/>
      <c r="AM2" s="501"/>
    </row>
    <row r="3" spans="1:39" ht="19.899999999999999" customHeight="1">
      <c r="A3" s="293" t="s">
        <v>8</v>
      </c>
      <c r="B3" s="294"/>
      <c r="C3" s="294"/>
      <c r="D3" s="294"/>
      <c r="E3" s="294"/>
      <c r="F3" s="294"/>
      <c r="G3" s="294"/>
      <c r="H3" s="294"/>
      <c r="I3" s="294"/>
      <c r="J3" s="295"/>
      <c r="K3" s="263" t="s">
        <v>12</v>
      </c>
      <c r="L3" s="301" t="s">
        <v>13</v>
      </c>
      <c r="M3" s="301"/>
      <c r="N3" s="301"/>
      <c r="O3" s="72" t="s">
        <v>16</v>
      </c>
      <c r="P3" s="167"/>
      <c r="Q3" s="168"/>
      <c r="R3" s="293" t="s">
        <v>8</v>
      </c>
      <c r="S3" s="294"/>
      <c r="T3" s="294"/>
      <c r="U3" s="294"/>
      <c r="V3" s="294"/>
      <c r="W3" s="294"/>
      <c r="X3" s="294"/>
      <c r="Y3" s="294"/>
      <c r="Z3" s="294"/>
      <c r="AA3" s="295"/>
      <c r="AB3" s="263" t="s">
        <v>12</v>
      </c>
      <c r="AC3" s="301" t="s">
        <v>13</v>
      </c>
      <c r="AD3" s="301"/>
      <c r="AE3" s="301"/>
      <c r="AF3" s="72" t="s">
        <v>16</v>
      </c>
      <c r="AH3" s="304" t="s">
        <v>310</v>
      </c>
      <c r="AI3" s="301" t="s">
        <v>12</v>
      </c>
      <c r="AJ3" s="301" t="s">
        <v>13</v>
      </c>
      <c r="AK3" s="301"/>
      <c r="AL3" s="301"/>
      <c r="AM3" s="72" t="s">
        <v>16</v>
      </c>
    </row>
    <row r="4" spans="1:39" ht="19.899999999999999" customHeight="1">
      <c r="A4" s="296"/>
      <c r="B4" s="297"/>
      <c r="C4" s="297"/>
      <c r="D4" s="297"/>
      <c r="E4" s="297"/>
      <c r="F4" s="297"/>
      <c r="G4" s="297"/>
      <c r="H4" s="297"/>
      <c r="I4" s="297"/>
      <c r="J4" s="298"/>
      <c r="K4" s="263"/>
      <c r="L4" s="72" t="s">
        <v>17</v>
      </c>
      <c r="M4" s="72" t="s">
        <v>14</v>
      </c>
      <c r="N4" s="301" t="s">
        <v>15</v>
      </c>
      <c r="O4" s="301"/>
      <c r="P4" s="167"/>
      <c r="Q4" s="168"/>
      <c r="R4" s="296"/>
      <c r="S4" s="297"/>
      <c r="T4" s="297"/>
      <c r="U4" s="297"/>
      <c r="V4" s="297"/>
      <c r="W4" s="297"/>
      <c r="X4" s="297"/>
      <c r="Y4" s="297"/>
      <c r="Z4" s="297"/>
      <c r="AA4" s="298"/>
      <c r="AB4" s="263"/>
      <c r="AC4" s="72" t="s">
        <v>17</v>
      </c>
      <c r="AD4" s="72" t="s">
        <v>14</v>
      </c>
      <c r="AE4" s="301" t="s">
        <v>15</v>
      </c>
      <c r="AF4" s="301"/>
      <c r="AH4" s="502"/>
      <c r="AI4" s="301"/>
      <c r="AJ4" s="72" t="s">
        <v>17</v>
      </c>
      <c r="AK4" s="72" t="s">
        <v>14</v>
      </c>
      <c r="AL4" s="301" t="s">
        <v>15</v>
      </c>
      <c r="AM4" s="301"/>
    </row>
    <row r="5" spans="1:39" ht="19.899999999999999" customHeight="1">
      <c r="A5" s="200" t="str">
        <f>'様式4-1'!A5</f>
        <v>【】</v>
      </c>
      <c r="B5" s="493">
        <f>'様式4-1'!B5</f>
        <v>0</v>
      </c>
      <c r="C5" s="497"/>
      <c r="D5" s="497"/>
      <c r="E5" s="497"/>
      <c r="F5" s="497"/>
      <c r="G5" s="497"/>
      <c r="H5" s="497"/>
      <c r="I5" s="497"/>
      <c r="J5" s="292"/>
      <c r="K5" s="4"/>
      <c r="L5" s="4"/>
      <c r="M5" s="4"/>
      <c r="N5" s="4"/>
      <c r="O5" s="4"/>
      <c r="P5" s="167"/>
      <c r="Q5" s="168"/>
      <c r="R5" s="7" t="str">
        <f>A5</f>
        <v>【】</v>
      </c>
      <c r="S5" s="495">
        <f>B5</f>
        <v>0</v>
      </c>
      <c r="T5" s="498"/>
      <c r="U5" s="498"/>
      <c r="V5" s="498"/>
      <c r="W5" s="498"/>
      <c r="X5" s="498"/>
      <c r="Y5" s="498"/>
      <c r="Z5" s="498"/>
      <c r="AA5" s="292"/>
      <c r="AB5" s="4"/>
      <c r="AC5" s="4"/>
      <c r="AD5" s="4"/>
      <c r="AE5" s="4"/>
      <c r="AF5" s="4"/>
      <c r="AH5" s="216"/>
      <c r="AI5" s="185"/>
      <c r="AJ5" s="185"/>
      <c r="AK5" s="185"/>
      <c r="AL5" s="185"/>
      <c r="AM5" s="185"/>
    </row>
    <row r="6" spans="1:39" ht="19.899999999999999" customHeight="1">
      <c r="A6" s="201">
        <f>'様式4-1'!A6</f>
        <v>0</v>
      </c>
      <c r="B6" s="5" t="s">
        <v>11</v>
      </c>
      <c r="C6" s="5">
        <f>'様式4-1'!C6</f>
        <v>0</v>
      </c>
      <c r="D6" s="5">
        <f>'様式4-1'!D6</f>
        <v>0</v>
      </c>
      <c r="E6" s="5" t="s">
        <v>11</v>
      </c>
      <c r="F6" s="5">
        <f>'様式4-1'!F6</f>
        <v>0</v>
      </c>
      <c r="G6" s="5">
        <f>'様式4-1'!G6</f>
        <v>0</v>
      </c>
      <c r="H6" s="5" t="s">
        <v>11</v>
      </c>
      <c r="I6" s="5">
        <f>'様式4-1'!I6</f>
        <v>0</v>
      </c>
      <c r="J6" s="5">
        <f>'様式4-1'!J6</f>
        <v>0</v>
      </c>
      <c r="K6" s="3">
        <f>IF(I6&gt;0,A6*C6*F6*I6,IF(F6&gt;0,A6*C6*F6,A6*C6))</f>
        <v>0</v>
      </c>
      <c r="L6" s="3">
        <f>K6-O6</f>
        <v>0</v>
      </c>
      <c r="M6" s="3">
        <f>ROUNDDOWN(L6/2,0)</f>
        <v>0</v>
      </c>
      <c r="N6" s="3">
        <f>L6-M6</f>
        <v>0</v>
      </c>
      <c r="O6" s="3">
        <f>'様式4-1'!O6</f>
        <v>0</v>
      </c>
      <c r="P6" s="167"/>
      <c r="Q6" s="168"/>
      <c r="R6" s="175">
        <f>A6</f>
        <v>0</v>
      </c>
      <c r="S6" s="5" t="s">
        <v>11</v>
      </c>
      <c r="T6" s="176">
        <f>C6</f>
        <v>0</v>
      </c>
      <c r="U6" s="176">
        <f>D6</f>
        <v>0</v>
      </c>
      <c r="V6" s="5" t="s">
        <v>11</v>
      </c>
      <c r="W6" s="176">
        <f>F6</f>
        <v>0</v>
      </c>
      <c r="X6" s="176">
        <f>G6</f>
        <v>0</v>
      </c>
      <c r="Y6" s="5" t="s">
        <v>11</v>
      </c>
      <c r="Z6" s="176">
        <f>I6</f>
        <v>0</v>
      </c>
      <c r="AA6" s="176">
        <f>J6</f>
        <v>0</v>
      </c>
      <c r="AB6" s="3">
        <f>IF(Z6&gt;0,R6*T6*W6*Z6,IF(W6&gt;0,R6*T6*W6,R6*T6))</f>
        <v>0</v>
      </c>
      <c r="AC6" s="3">
        <f>AB6-AF6</f>
        <v>0</v>
      </c>
      <c r="AD6" s="3">
        <f>ROUNDDOWN(AC6/2,0)</f>
        <v>0</v>
      </c>
      <c r="AE6" s="3">
        <f>AC6-AD6</f>
        <v>0</v>
      </c>
      <c r="AF6" s="177">
        <f t="shared" ref="AF6" si="0">O6</f>
        <v>0</v>
      </c>
      <c r="AH6" s="217" t="str">
        <f>IF(AB6&gt;=1000000,"相見積書提出必要",IF(AB6&gt;=100000,"見積書提出必要",""))</f>
        <v/>
      </c>
      <c r="AI6" s="186">
        <f>AB6-K6</f>
        <v>0</v>
      </c>
      <c r="AJ6" s="186">
        <f>AC6-L6</f>
        <v>0</v>
      </c>
      <c r="AK6" s="186">
        <f>AD6-M6</f>
        <v>0</v>
      </c>
      <c r="AL6" s="186">
        <f>AE6-N6</f>
        <v>0</v>
      </c>
      <c r="AM6" s="186">
        <f>AF6-O6</f>
        <v>0</v>
      </c>
    </row>
    <row r="7" spans="1:39" ht="19.899999999999999" customHeight="1">
      <c r="A7" s="200" t="str">
        <f>'様式4-1'!A7</f>
        <v>【】</v>
      </c>
      <c r="B7" s="493">
        <f>'様式4-1'!B7</f>
        <v>0</v>
      </c>
      <c r="C7" s="497"/>
      <c r="D7" s="497"/>
      <c r="E7" s="497"/>
      <c r="F7" s="497"/>
      <c r="G7" s="497"/>
      <c r="H7" s="497"/>
      <c r="I7" s="497"/>
      <c r="J7" s="292"/>
      <c r="K7" s="4"/>
      <c r="L7" s="4"/>
      <c r="M7" s="4"/>
      <c r="N7" s="4"/>
      <c r="O7" s="4"/>
      <c r="P7" s="167"/>
      <c r="Q7" s="168"/>
      <c r="R7" s="7" t="str">
        <f t="shared" ref="R7:R34" si="1">A7</f>
        <v>【】</v>
      </c>
      <c r="S7" s="495">
        <f t="shared" ref="S7" si="2">B7</f>
        <v>0</v>
      </c>
      <c r="T7" s="498"/>
      <c r="U7" s="498"/>
      <c r="V7" s="498"/>
      <c r="W7" s="498"/>
      <c r="X7" s="498"/>
      <c r="Y7" s="498"/>
      <c r="Z7" s="498"/>
      <c r="AA7" s="292"/>
      <c r="AB7" s="4"/>
      <c r="AC7" s="4"/>
      <c r="AD7" s="4"/>
      <c r="AE7" s="4"/>
      <c r="AF7" s="4"/>
      <c r="AH7" s="216"/>
      <c r="AI7" s="185"/>
      <c r="AJ7" s="185"/>
      <c r="AK7" s="185"/>
      <c r="AL7" s="185"/>
      <c r="AM7" s="185"/>
    </row>
    <row r="8" spans="1:39" ht="19.899999999999999" customHeight="1">
      <c r="A8" s="201">
        <f>'様式4-1'!A8</f>
        <v>0</v>
      </c>
      <c r="B8" s="5" t="s">
        <v>11</v>
      </c>
      <c r="C8" s="5">
        <f>'様式4-1'!C8</f>
        <v>0</v>
      </c>
      <c r="D8" s="5">
        <f>'様式4-1'!D8</f>
        <v>0</v>
      </c>
      <c r="E8" s="5" t="s">
        <v>11</v>
      </c>
      <c r="F8" s="5">
        <f>'様式4-1'!F8</f>
        <v>0</v>
      </c>
      <c r="G8" s="5">
        <f>'様式4-1'!G8</f>
        <v>0</v>
      </c>
      <c r="H8" s="5" t="s">
        <v>11</v>
      </c>
      <c r="I8" s="5">
        <f>'様式4-1'!I8</f>
        <v>0</v>
      </c>
      <c r="J8" s="5">
        <f>'様式4-1'!J8</f>
        <v>0</v>
      </c>
      <c r="K8" s="3">
        <f t="shared" ref="K8" si="3">IF(I8&gt;0,A8*C8*F8*I8,IF(F8&gt;0,A8*C8*F8,A8*C8))</f>
        <v>0</v>
      </c>
      <c r="L8" s="3">
        <f t="shared" ref="L8" si="4">K8-O8</f>
        <v>0</v>
      </c>
      <c r="M8" s="3">
        <f t="shared" ref="M8" si="5">ROUNDDOWN(L8/2,0)</f>
        <v>0</v>
      </c>
      <c r="N8" s="3">
        <f t="shared" ref="N8" si="6">L8-M8</f>
        <v>0</v>
      </c>
      <c r="O8" s="3">
        <f>'様式4-1'!O8</f>
        <v>0</v>
      </c>
      <c r="P8" s="167"/>
      <c r="Q8" s="168"/>
      <c r="R8" s="175">
        <f t="shared" si="1"/>
        <v>0</v>
      </c>
      <c r="S8" s="5" t="s">
        <v>11</v>
      </c>
      <c r="T8" s="176">
        <f t="shared" ref="T8" si="7">C8</f>
        <v>0</v>
      </c>
      <c r="U8" s="176">
        <f t="shared" ref="U8" si="8">D8</f>
        <v>0</v>
      </c>
      <c r="V8" s="5" t="s">
        <v>11</v>
      </c>
      <c r="W8" s="176">
        <f t="shared" ref="W8" si="9">F8</f>
        <v>0</v>
      </c>
      <c r="X8" s="176">
        <f t="shared" ref="X8" si="10">G8</f>
        <v>0</v>
      </c>
      <c r="Y8" s="5" t="s">
        <v>11</v>
      </c>
      <c r="Z8" s="176">
        <f t="shared" ref="Z8" si="11">I8</f>
        <v>0</v>
      </c>
      <c r="AA8" s="176">
        <f t="shared" ref="AA8" si="12">J8</f>
        <v>0</v>
      </c>
      <c r="AB8" s="3">
        <f t="shared" ref="AB8" si="13">IF(Z8&gt;0,R8*T8*W8*Z8,IF(W8&gt;0,R8*T8*W8,R8*T8))</f>
        <v>0</v>
      </c>
      <c r="AC8" s="3">
        <f t="shared" ref="AC8" si="14">AB8-AF8</f>
        <v>0</v>
      </c>
      <c r="AD8" s="3">
        <f t="shared" ref="AD8" si="15">ROUNDDOWN(AC8/2,0)</f>
        <v>0</v>
      </c>
      <c r="AE8" s="3">
        <f t="shared" ref="AE8" si="16">AC8-AD8</f>
        <v>0</v>
      </c>
      <c r="AF8" s="177">
        <f t="shared" ref="AF8" si="17">O8</f>
        <v>0</v>
      </c>
      <c r="AH8" s="217" t="str">
        <f>IF(AB8&gt;=1000000,"相見積書提出必要",IF(AB8&gt;=100000,"見積書提出必要",""))</f>
        <v/>
      </c>
      <c r="AI8" s="186">
        <f t="shared" ref="AI8" si="18">AB8-K8</f>
        <v>0</v>
      </c>
      <c r="AJ8" s="186">
        <f t="shared" ref="AJ8" si="19">AC8-L8</f>
        <v>0</v>
      </c>
      <c r="AK8" s="186">
        <f t="shared" ref="AK8" si="20">AD8-M8</f>
        <v>0</v>
      </c>
      <c r="AL8" s="186">
        <f t="shared" ref="AL8" si="21">AE8-N8</f>
        <v>0</v>
      </c>
      <c r="AM8" s="186">
        <f t="shared" ref="AM8" si="22">AF8-O8</f>
        <v>0</v>
      </c>
    </row>
    <row r="9" spans="1:39" ht="19.899999999999999" customHeight="1">
      <c r="A9" s="200" t="str">
        <f>'様式4-1'!A9</f>
        <v>【】</v>
      </c>
      <c r="B9" s="493">
        <f>'様式4-1'!B9</f>
        <v>0</v>
      </c>
      <c r="C9" s="497"/>
      <c r="D9" s="497"/>
      <c r="E9" s="497"/>
      <c r="F9" s="497"/>
      <c r="G9" s="497"/>
      <c r="H9" s="497"/>
      <c r="I9" s="497"/>
      <c r="J9" s="292"/>
      <c r="K9" s="4"/>
      <c r="L9" s="4"/>
      <c r="M9" s="4"/>
      <c r="N9" s="4"/>
      <c r="O9" s="4"/>
      <c r="P9" s="167"/>
      <c r="Q9" s="168"/>
      <c r="R9" s="7" t="str">
        <f t="shared" si="1"/>
        <v>【】</v>
      </c>
      <c r="S9" s="495">
        <f t="shared" ref="S9" si="23">B9</f>
        <v>0</v>
      </c>
      <c r="T9" s="498"/>
      <c r="U9" s="498"/>
      <c r="V9" s="498"/>
      <c r="W9" s="498"/>
      <c r="X9" s="498"/>
      <c r="Y9" s="498"/>
      <c r="Z9" s="498"/>
      <c r="AA9" s="292"/>
      <c r="AB9" s="4"/>
      <c r="AC9" s="4"/>
      <c r="AD9" s="4"/>
      <c r="AE9" s="4"/>
      <c r="AF9" s="4"/>
      <c r="AH9" s="216"/>
      <c r="AI9" s="185"/>
      <c r="AJ9" s="185"/>
      <c r="AK9" s="185"/>
      <c r="AL9" s="185"/>
      <c r="AM9" s="185"/>
    </row>
    <row r="10" spans="1:39" ht="19.899999999999999" customHeight="1">
      <c r="A10" s="201">
        <f>'様式4-1'!A10</f>
        <v>0</v>
      </c>
      <c r="B10" s="5" t="s">
        <v>11</v>
      </c>
      <c r="C10" s="5">
        <f>'様式4-1'!C10</f>
        <v>0</v>
      </c>
      <c r="D10" s="5">
        <f>'様式4-1'!D10</f>
        <v>0</v>
      </c>
      <c r="E10" s="5" t="s">
        <v>11</v>
      </c>
      <c r="F10" s="5">
        <f>'様式4-1'!F10</f>
        <v>0</v>
      </c>
      <c r="G10" s="5">
        <f>'様式4-1'!G10</f>
        <v>0</v>
      </c>
      <c r="H10" s="5" t="s">
        <v>11</v>
      </c>
      <c r="I10" s="5">
        <f>'様式4-1'!I10</f>
        <v>0</v>
      </c>
      <c r="J10" s="5">
        <f>'様式4-1'!J10</f>
        <v>0</v>
      </c>
      <c r="K10" s="3">
        <f t="shared" ref="K10" si="24">IF(I10&gt;0,A10*C10*F10*I10,IF(F10&gt;0,A10*C10*F10,A10*C10))</f>
        <v>0</v>
      </c>
      <c r="L10" s="3">
        <f t="shared" ref="L10" si="25">K10-O10</f>
        <v>0</v>
      </c>
      <c r="M10" s="3">
        <f t="shared" ref="M10" si="26">ROUNDDOWN(L10/2,0)</f>
        <v>0</v>
      </c>
      <c r="N10" s="3">
        <f t="shared" ref="N10" si="27">L10-M10</f>
        <v>0</v>
      </c>
      <c r="O10" s="3">
        <f>'様式4-1'!O10</f>
        <v>0</v>
      </c>
      <c r="P10" s="167"/>
      <c r="Q10" s="168"/>
      <c r="R10" s="175">
        <f t="shared" si="1"/>
        <v>0</v>
      </c>
      <c r="S10" s="5" t="s">
        <v>11</v>
      </c>
      <c r="T10" s="176">
        <f t="shared" ref="T10" si="28">C10</f>
        <v>0</v>
      </c>
      <c r="U10" s="176">
        <f t="shared" ref="U10" si="29">D10</f>
        <v>0</v>
      </c>
      <c r="V10" s="5" t="s">
        <v>11</v>
      </c>
      <c r="W10" s="176">
        <f t="shared" ref="W10" si="30">F10</f>
        <v>0</v>
      </c>
      <c r="X10" s="176">
        <f t="shared" ref="X10" si="31">G10</f>
        <v>0</v>
      </c>
      <c r="Y10" s="5" t="s">
        <v>11</v>
      </c>
      <c r="Z10" s="176">
        <f t="shared" ref="Z10" si="32">I10</f>
        <v>0</v>
      </c>
      <c r="AA10" s="176">
        <f t="shared" ref="AA10" si="33">J10</f>
        <v>0</v>
      </c>
      <c r="AB10" s="3">
        <f t="shared" ref="AB10" si="34">IF(Z10&gt;0,R10*T10*W10*Z10,IF(W10&gt;0,R10*T10*W10,R10*T10))</f>
        <v>0</v>
      </c>
      <c r="AC10" s="3">
        <f t="shared" ref="AC10" si="35">AB10-AF10</f>
        <v>0</v>
      </c>
      <c r="AD10" s="3">
        <f t="shared" ref="AD10" si="36">ROUNDDOWN(AC10/2,0)</f>
        <v>0</v>
      </c>
      <c r="AE10" s="3">
        <f t="shared" ref="AE10" si="37">AC10-AD10</f>
        <v>0</v>
      </c>
      <c r="AF10" s="177">
        <f t="shared" ref="AF10" si="38">O10</f>
        <v>0</v>
      </c>
      <c r="AH10" s="217" t="str">
        <f>IF(AB10&gt;=1000000,"相見積書提出必要",IF(AB10&gt;=100000,"見積書提出必要",""))</f>
        <v/>
      </c>
      <c r="AI10" s="186">
        <f t="shared" ref="AI10" si="39">AB10-K10</f>
        <v>0</v>
      </c>
      <c r="AJ10" s="186">
        <f t="shared" ref="AJ10" si="40">AC10-L10</f>
        <v>0</v>
      </c>
      <c r="AK10" s="186">
        <f t="shared" ref="AK10" si="41">AD10-M10</f>
        <v>0</v>
      </c>
      <c r="AL10" s="186">
        <f t="shared" ref="AL10" si="42">AE10-N10</f>
        <v>0</v>
      </c>
      <c r="AM10" s="186">
        <f t="shared" ref="AM10" si="43">AF10-O10</f>
        <v>0</v>
      </c>
    </row>
    <row r="11" spans="1:39" ht="19.899999999999999" customHeight="1">
      <c r="A11" s="200" t="str">
        <f>'様式4-1'!A11</f>
        <v>【】</v>
      </c>
      <c r="B11" s="493">
        <f>'様式4-1'!B11</f>
        <v>0</v>
      </c>
      <c r="C11" s="497"/>
      <c r="D11" s="497"/>
      <c r="E11" s="497"/>
      <c r="F11" s="497"/>
      <c r="G11" s="497"/>
      <c r="H11" s="497"/>
      <c r="I11" s="497"/>
      <c r="J11" s="292"/>
      <c r="K11" s="4"/>
      <c r="L11" s="4"/>
      <c r="M11" s="4"/>
      <c r="N11" s="4"/>
      <c r="O11" s="4"/>
      <c r="P11" s="167"/>
      <c r="Q11" s="168"/>
      <c r="R11" s="7" t="str">
        <f t="shared" si="1"/>
        <v>【】</v>
      </c>
      <c r="S11" s="495">
        <f t="shared" ref="S11" si="44">B11</f>
        <v>0</v>
      </c>
      <c r="T11" s="498"/>
      <c r="U11" s="498"/>
      <c r="V11" s="498"/>
      <c r="W11" s="498"/>
      <c r="X11" s="498"/>
      <c r="Y11" s="498"/>
      <c r="Z11" s="498"/>
      <c r="AA11" s="292"/>
      <c r="AB11" s="4"/>
      <c r="AC11" s="4"/>
      <c r="AD11" s="4"/>
      <c r="AE11" s="4"/>
      <c r="AF11" s="4"/>
      <c r="AH11" s="216"/>
      <c r="AI11" s="185"/>
      <c r="AJ11" s="185"/>
      <c r="AK11" s="185"/>
      <c r="AL11" s="185"/>
      <c r="AM11" s="185"/>
    </row>
    <row r="12" spans="1:39" ht="19.899999999999999" customHeight="1">
      <c r="A12" s="201">
        <f>'様式4-1'!A12</f>
        <v>0</v>
      </c>
      <c r="B12" s="5" t="s">
        <v>11</v>
      </c>
      <c r="C12" s="5">
        <f>'様式4-1'!C12</f>
        <v>0</v>
      </c>
      <c r="D12" s="5">
        <f>'様式4-1'!D12</f>
        <v>0</v>
      </c>
      <c r="E12" s="5" t="s">
        <v>11</v>
      </c>
      <c r="F12" s="5">
        <f>'様式4-1'!F12</f>
        <v>0</v>
      </c>
      <c r="G12" s="5">
        <f>'様式4-1'!G12</f>
        <v>0</v>
      </c>
      <c r="H12" s="5" t="s">
        <v>11</v>
      </c>
      <c r="I12" s="5">
        <f>'様式4-1'!I12</f>
        <v>0</v>
      </c>
      <c r="J12" s="5">
        <f>'様式4-1'!J12</f>
        <v>0</v>
      </c>
      <c r="K12" s="3">
        <f t="shared" ref="K12" si="45">IF(I12&gt;0,A12*C12*F12*I12,IF(F12&gt;0,A12*C12*F12,A12*C12))</f>
        <v>0</v>
      </c>
      <c r="L12" s="3">
        <f t="shared" ref="L12" si="46">K12-O12</f>
        <v>0</v>
      </c>
      <c r="M12" s="3">
        <f t="shared" ref="M12" si="47">ROUNDDOWN(L12/2,0)</f>
        <v>0</v>
      </c>
      <c r="N12" s="3">
        <f t="shared" ref="N12" si="48">L12-M12</f>
        <v>0</v>
      </c>
      <c r="O12" s="3">
        <f>'様式4-1'!O12</f>
        <v>0</v>
      </c>
      <c r="P12" s="167"/>
      <c r="Q12" s="168"/>
      <c r="R12" s="175">
        <f t="shared" si="1"/>
        <v>0</v>
      </c>
      <c r="S12" s="5" t="s">
        <v>11</v>
      </c>
      <c r="T12" s="176">
        <f t="shared" ref="T12" si="49">C12</f>
        <v>0</v>
      </c>
      <c r="U12" s="176">
        <f t="shared" ref="U12" si="50">D12</f>
        <v>0</v>
      </c>
      <c r="V12" s="5" t="s">
        <v>11</v>
      </c>
      <c r="W12" s="176">
        <f t="shared" ref="W12" si="51">F12</f>
        <v>0</v>
      </c>
      <c r="X12" s="176">
        <f t="shared" ref="X12" si="52">G12</f>
        <v>0</v>
      </c>
      <c r="Y12" s="5" t="s">
        <v>11</v>
      </c>
      <c r="Z12" s="176">
        <f t="shared" ref="Z12" si="53">I12</f>
        <v>0</v>
      </c>
      <c r="AA12" s="176">
        <f t="shared" ref="AA12" si="54">J12</f>
        <v>0</v>
      </c>
      <c r="AB12" s="3">
        <f t="shared" ref="AB12" si="55">IF(Z12&gt;0,R12*T12*W12*Z12,IF(W12&gt;0,R12*T12*W12,R12*T12))</f>
        <v>0</v>
      </c>
      <c r="AC12" s="3">
        <f t="shared" ref="AC12" si="56">AB12-AF12</f>
        <v>0</v>
      </c>
      <c r="AD12" s="3">
        <f t="shared" ref="AD12" si="57">ROUNDDOWN(AC12/2,0)</f>
        <v>0</v>
      </c>
      <c r="AE12" s="3">
        <f t="shared" ref="AE12" si="58">AC12-AD12</f>
        <v>0</v>
      </c>
      <c r="AF12" s="177">
        <f t="shared" ref="AF12" si="59">O12</f>
        <v>0</v>
      </c>
      <c r="AH12" s="217" t="str">
        <f>IF(AB12&gt;=1000000,"相見積書提出必要",IF(AB12&gt;=100000,"見積書提出必要",""))</f>
        <v/>
      </c>
      <c r="AI12" s="186">
        <f t="shared" ref="AI12" si="60">AB12-K12</f>
        <v>0</v>
      </c>
      <c r="AJ12" s="186">
        <f t="shared" ref="AJ12" si="61">AC12-L12</f>
        <v>0</v>
      </c>
      <c r="AK12" s="186">
        <f t="shared" ref="AK12" si="62">AD12-M12</f>
        <v>0</v>
      </c>
      <c r="AL12" s="186">
        <f t="shared" ref="AL12" si="63">AE12-N12</f>
        <v>0</v>
      </c>
      <c r="AM12" s="186">
        <f t="shared" ref="AM12" si="64">AF12-O12</f>
        <v>0</v>
      </c>
    </row>
    <row r="13" spans="1:39" ht="19.899999999999999" customHeight="1">
      <c r="A13" s="200" t="str">
        <f>'様式4-1'!A13</f>
        <v>【】</v>
      </c>
      <c r="B13" s="493">
        <f>'様式4-1'!B13</f>
        <v>0</v>
      </c>
      <c r="C13" s="497"/>
      <c r="D13" s="497"/>
      <c r="E13" s="497"/>
      <c r="F13" s="497"/>
      <c r="G13" s="497"/>
      <c r="H13" s="497"/>
      <c r="I13" s="497"/>
      <c r="J13" s="292"/>
      <c r="K13" s="4"/>
      <c r="L13" s="4"/>
      <c r="M13" s="4"/>
      <c r="N13" s="4"/>
      <c r="O13" s="4"/>
      <c r="P13" s="167"/>
      <c r="Q13" s="168"/>
      <c r="R13" s="7" t="str">
        <f t="shared" si="1"/>
        <v>【】</v>
      </c>
      <c r="S13" s="495">
        <f t="shared" ref="S13" si="65">B13</f>
        <v>0</v>
      </c>
      <c r="T13" s="498"/>
      <c r="U13" s="498"/>
      <c r="V13" s="498"/>
      <c r="W13" s="498"/>
      <c r="X13" s="498"/>
      <c r="Y13" s="498"/>
      <c r="Z13" s="498"/>
      <c r="AA13" s="292"/>
      <c r="AB13" s="4"/>
      <c r="AC13" s="4"/>
      <c r="AD13" s="4"/>
      <c r="AE13" s="4"/>
      <c r="AF13" s="4"/>
      <c r="AH13" s="216"/>
      <c r="AI13" s="185"/>
      <c r="AJ13" s="185"/>
      <c r="AK13" s="185"/>
      <c r="AL13" s="185"/>
      <c r="AM13" s="185"/>
    </row>
    <row r="14" spans="1:39" ht="19.899999999999999" customHeight="1">
      <c r="A14" s="201">
        <f>'様式4-1'!A14</f>
        <v>0</v>
      </c>
      <c r="B14" s="5" t="s">
        <v>11</v>
      </c>
      <c r="C14" s="5">
        <f>'様式4-1'!C14</f>
        <v>0</v>
      </c>
      <c r="D14" s="5">
        <f>'様式4-1'!D14</f>
        <v>0</v>
      </c>
      <c r="E14" s="5" t="s">
        <v>11</v>
      </c>
      <c r="F14" s="5">
        <f>'様式4-1'!F14</f>
        <v>0</v>
      </c>
      <c r="G14" s="5">
        <f>'様式4-1'!G14</f>
        <v>0</v>
      </c>
      <c r="H14" s="5" t="s">
        <v>11</v>
      </c>
      <c r="I14" s="5">
        <f>'様式4-1'!I14</f>
        <v>0</v>
      </c>
      <c r="J14" s="5">
        <f>'様式4-1'!J14</f>
        <v>0</v>
      </c>
      <c r="K14" s="3">
        <f t="shared" ref="K14" si="66">IF(I14&gt;0,A14*C14*F14*I14,IF(F14&gt;0,A14*C14*F14,A14*C14))</f>
        <v>0</v>
      </c>
      <c r="L14" s="3">
        <f t="shared" ref="L14" si="67">K14-O14</f>
        <v>0</v>
      </c>
      <c r="M14" s="3">
        <f t="shared" ref="M14" si="68">ROUNDDOWN(L14/2,0)</f>
        <v>0</v>
      </c>
      <c r="N14" s="3">
        <f t="shared" ref="N14" si="69">L14-M14</f>
        <v>0</v>
      </c>
      <c r="O14" s="3">
        <f>'様式4-1'!O14</f>
        <v>0</v>
      </c>
      <c r="P14" s="167"/>
      <c r="Q14" s="168"/>
      <c r="R14" s="175">
        <f t="shared" si="1"/>
        <v>0</v>
      </c>
      <c r="S14" s="5" t="s">
        <v>11</v>
      </c>
      <c r="T14" s="176">
        <f t="shared" ref="T14" si="70">C14</f>
        <v>0</v>
      </c>
      <c r="U14" s="176">
        <f t="shared" ref="U14" si="71">D14</f>
        <v>0</v>
      </c>
      <c r="V14" s="5" t="s">
        <v>11</v>
      </c>
      <c r="W14" s="176">
        <f t="shared" ref="W14" si="72">F14</f>
        <v>0</v>
      </c>
      <c r="X14" s="176">
        <f t="shared" ref="X14" si="73">G14</f>
        <v>0</v>
      </c>
      <c r="Y14" s="5" t="s">
        <v>11</v>
      </c>
      <c r="Z14" s="176">
        <f t="shared" ref="Z14" si="74">I14</f>
        <v>0</v>
      </c>
      <c r="AA14" s="176">
        <f t="shared" ref="AA14" si="75">J14</f>
        <v>0</v>
      </c>
      <c r="AB14" s="3">
        <f t="shared" ref="AB14" si="76">IF(Z14&gt;0,R14*T14*W14*Z14,IF(W14&gt;0,R14*T14*W14,R14*T14))</f>
        <v>0</v>
      </c>
      <c r="AC14" s="3">
        <f t="shared" ref="AC14" si="77">AB14-AF14</f>
        <v>0</v>
      </c>
      <c r="AD14" s="3">
        <f t="shared" ref="AD14" si="78">ROUNDDOWN(AC14/2,0)</f>
        <v>0</v>
      </c>
      <c r="AE14" s="3">
        <f t="shared" ref="AE14" si="79">AC14-AD14</f>
        <v>0</v>
      </c>
      <c r="AF14" s="177">
        <f t="shared" ref="AF14" si="80">O14</f>
        <v>0</v>
      </c>
      <c r="AH14" s="217" t="str">
        <f>IF(AB14&gt;=1000000,"相見積書提出必要",IF(AB14&gt;=100000,"見積書提出必要",""))</f>
        <v/>
      </c>
      <c r="AI14" s="186">
        <f t="shared" ref="AI14" si="81">AB14-K14</f>
        <v>0</v>
      </c>
      <c r="AJ14" s="186">
        <f t="shared" ref="AJ14" si="82">AC14-L14</f>
        <v>0</v>
      </c>
      <c r="AK14" s="186">
        <f t="shared" ref="AK14" si="83">AD14-M14</f>
        <v>0</v>
      </c>
      <c r="AL14" s="186">
        <f t="shared" ref="AL14" si="84">AE14-N14</f>
        <v>0</v>
      </c>
      <c r="AM14" s="186">
        <f t="shared" ref="AM14" si="85">AF14-O14</f>
        <v>0</v>
      </c>
    </row>
    <row r="15" spans="1:39" ht="19.899999999999999" customHeight="1">
      <c r="A15" s="200" t="str">
        <f>'様式4-1'!A15</f>
        <v>【】</v>
      </c>
      <c r="B15" s="493">
        <f>'様式4-1'!B15</f>
        <v>0</v>
      </c>
      <c r="C15" s="497"/>
      <c r="D15" s="497"/>
      <c r="E15" s="497"/>
      <c r="F15" s="497"/>
      <c r="G15" s="497"/>
      <c r="H15" s="497"/>
      <c r="I15" s="497"/>
      <c r="J15" s="292"/>
      <c r="K15" s="4"/>
      <c r="L15" s="4"/>
      <c r="M15" s="4"/>
      <c r="N15" s="4"/>
      <c r="O15" s="4"/>
      <c r="P15" s="167"/>
      <c r="Q15" s="168"/>
      <c r="R15" s="7" t="str">
        <f t="shared" si="1"/>
        <v>【】</v>
      </c>
      <c r="S15" s="495">
        <f t="shared" ref="S15" si="86">B15</f>
        <v>0</v>
      </c>
      <c r="T15" s="498"/>
      <c r="U15" s="498"/>
      <c r="V15" s="498"/>
      <c r="W15" s="498"/>
      <c r="X15" s="498"/>
      <c r="Y15" s="498"/>
      <c r="Z15" s="498"/>
      <c r="AA15" s="292"/>
      <c r="AB15" s="4"/>
      <c r="AC15" s="4"/>
      <c r="AD15" s="4"/>
      <c r="AE15" s="4"/>
      <c r="AF15" s="4"/>
      <c r="AH15" s="216"/>
      <c r="AI15" s="185"/>
      <c r="AJ15" s="185"/>
      <c r="AK15" s="185"/>
      <c r="AL15" s="185"/>
      <c r="AM15" s="185"/>
    </row>
    <row r="16" spans="1:39" ht="19.899999999999999" customHeight="1">
      <c r="A16" s="201">
        <f>'様式4-1'!A16</f>
        <v>0</v>
      </c>
      <c r="B16" s="5" t="s">
        <v>11</v>
      </c>
      <c r="C16" s="5">
        <f>'様式4-1'!C16</f>
        <v>0</v>
      </c>
      <c r="D16" s="5">
        <f>'様式4-1'!D16</f>
        <v>0</v>
      </c>
      <c r="E16" s="5" t="s">
        <v>11</v>
      </c>
      <c r="F16" s="5">
        <f>'様式4-1'!F16</f>
        <v>0</v>
      </c>
      <c r="G16" s="5">
        <f>'様式4-1'!G16</f>
        <v>0</v>
      </c>
      <c r="H16" s="5" t="s">
        <v>11</v>
      </c>
      <c r="I16" s="5">
        <f>'様式4-1'!I16</f>
        <v>0</v>
      </c>
      <c r="J16" s="5">
        <f>'様式4-1'!J16</f>
        <v>0</v>
      </c>
      <c r="K16" s="3">
        <f t="shared" ref="K16" si="87">IF(I16&gt;0,A16*C16*F16*I16,IF(F16&gt;0,A16*C16*F16,A16*C16))</f>
        <v>0</v>
      </c>
      <c r="L16" s="3">
        <f t="shared" ref="L16" si="88">K16-O16</f>
        <v>0</v>
      </c>
      <c r="M16" s="3">
        <f t="shared" ref="M16" si="89">ROUNDDOWN(L16/2,0)</f>
        <v>0</v>
      </c>
      <c r="N16" s="3">
        <f t="shared" ref="N16" si="90">L16-M16</f>
        <v>0</v>
      </c>
      <c r="O16" s="3">
        <f>'様式4-1'!O16</f>
        <v>0</v>
      </c>
      <c r="P16" s="167"/>
      <c r="Q16" s="168"/>
      <c r="R16" s="175">
        <f t="shared" si="1"/>
        <v>0</v>
      </c>
      <c r="S16" s="5" t="s">
        <v>11</v>
      </c>
      <c r="T16" s="176">
        <f t="shared" ref="T16" si="91">C16</f>
        <v>0</v>
      </c>
      <c r="U16" s="176">
        <f t="shared" ref="U16" si="92">D16</f>
        <v>0</v>
      </c>
      <c r="V16" s="5" t="s">
        <v>11</v>
      </c>
      <c r="W16" s="176">
        <f t="shared" ref="W16" si="93">F16</f>
        <v>0</v>
      </c>
      <c r="X16" s="176">
        <f t="shared" ref="X16" si="94">G16</f>
        <v>0</v>
      </c>
      <c r="Y16" s="5" t="s">
        <v>11</v>
      </c>
      <c r="Z16" s="176">
        <f t="shared" ref="Z16" si="95">I16</f>
        <v>0</v>
      </c>
      <c r="AA16" s="176">
        <f t="shared" ref="AA16" si="96">J16</f>
        <v>0</v>
      </c>
      <c r="AB16" s="3">
        <f t="shared" ref="AB16" si="97">IF(Z16&gt;0,R16*T16*W16*Z16,IF(W16&gt;0,R16*T16*W16,R16*T16))</f>
        <v>0</v>
      </c>
      <c r="AC16" s="3">
        <f t="shared" ref="AC16" si="98">AB16-AF16</f>
        <v>0</v>
      </c>
      <c r="AD16" s="3">
        <f t="shared" ref="AD16" si="99">ROUNDDOWN(AC16/2,0)</f>
        <v>0</v>
      </c>
      <c r="AE16" s="3">
        <f t="shared" ref="AE16" si="100">AC16-AD16</f>
        <v>0</v>
      </c>
      <c r="AF16" s="177">
        <f t="shared" ref="AF16" si="101">O16</f>
        <v>0</v>
      </c>
      <c r="AH16" s="217" t="str">
        <f>IF(AB16&gt;=1000000,"相見積書提出必要",IF(AB16&gt;=100000,"見積書提出必要",""))</f>
        <v/>
      </c>
      <c r="AI16" s="186">
        <f t="shared" ref="AI16" si="102">AB16-K16</f>
        <v>0</v>
      </c>
      <c r="AJ16" s="186">
        <f t="shared" ref="AJ16" si="103">AC16-L16</f>
        <v>0</v>
      </c>
      <c r="AK16" s="186">
        <f t="shared" ref="AK16" si="104">AD16-M16</f>
        <v>0</v>
      </c>
      <c r="AL16" s="186">
        <f t="shared" ref="AL16" si="105">AE16-N16</f>
        <v>0</v>
      </c>
      <c r="AM16" s="186">
        <f t="shared" ref="AM16" si="106">AF16-O16</f>
        <v>0</v>
      </c>
    </row>
    <row r="17" spans="1:39" ht="19.899999999999999" customHeight="1">
      <c r="A17" s="200" t="str">
        <f>'様式4-1'!A17</f>
        <v>【】</v>
      </c>
      <c r="B17" s="493">
        <f>'様式4-1'!B17</f>
        <v>0</v>
      </c>
      <c r="C17" s="497"/>
      <c r="D17" s="497"/>
      <c r="E17" s="497"/>
      <c r="F17" s="497"/>
      <c r="G17" s="497"/>
      <c r="H17" s="497"/>
      <c r="I17" s="497"/>
      <c r="J17" s="292"/>
      <c r="K17" s="4"/>
      <c r="L17" s="4"/>
      <c r="M17" s="4"/>
      <c r="N17" s="4"/>
      <c r="O17" s="4"/>
      <c r="P17" s="167"/>
      <c r="Q17" s="168"/>
      <c r="R17" s="7" t="str">
        <f t="shared" si="1"/>
        <v>【】</v>
      </c>
      <c r="S17" s="495">
        <f t="shared" ref="S17" si="107">B17</f>
        <v>0</v>
      </c>
      <c r="T17" s="498"/>
      <c r="U17" s="498"/>
      <c r="V17" s="498"/>
      <c r="W17" s="498"/>
      <c r="X17" s="498"/>
      <c r="Y17" s="498"/>
      <c r="Z17" s="498"/>
      <c r="AA17" s="292"/>
      <c r="AB17" s="4"/>
      <c r="AC17" s="4"/>
      <c r="AD17" s="4"/>
      <c r="AE17" s="4"/>
      <c r="AF17" s="4"/>
      <c r="AH17" s="216"/>
      <c r="AI17" s="185"/>
      <c r="AJ17" s="185"/>
      <c r="AK17" s="185"/>
      <c r="AL17" s="185"/>
      <c r="AM17" s="185"/>
    </row>
    <row r="18" spans="1:39" ht="19.899999999999999" customHeight="1">
      <c r="A18" s="201">
        <f>'様式4-1'!A18</f>
        <v>0</v>
      </c>
      <c r="B18" s="5" t="s">
        <v>11</v>
      </c>
      <c r="C18" s="5">
        <f>'様式4-1'!C18</f>
        <v>0</v>
      </c>
      <c r="D18" s="5">
        <f>'様式4-1'!D18</f>
        <v>0</v>
      </c>
      <c r="E18" s="5" t="s">
        <v>11</v>
      </c>
      <c r="F18" s="5"/>
      <c r="G18" s="5">
        <f>'様式4-1'!G18</f>
        <v>0</v>
      </c>
      <c r="H18" s="5" t="s">
        <v>11</v>
      </c>
      <c r="I18" s="5">
        <f>'様式4-1'!I18</f>
        <v>0</v>
      </c>
      <c r="J18" s="5">
        <f>'様式4-1'!J18</f>
        <v>0</v>
      </c>
      <c r="K18" s="3">
        <f t="shared" ref="K18" si="108">IF(I18&gt;0,A18*C18*F18*I18,IF(F18&gt;0,A18*C18*F18,A18*C18))</f>
        <v>0</v>
      </c>
      <c r="L18" s="3">
        <f t="shared" ref="L18" si="109">K18-O18</f>
        <v>0</v>
      </c>
      <c r="M18" s="3">
        <f t="shared" ref="M18" si="110">ROUNDDOWN(L18/2,0)</f>
        <v>0</v>
      </c>
      <c r="N18" s="3">
        <f t="shared" ref="N18" si="111">L18-M18</f>
        <v>0</v>
      </c>
      <c r="O18" s="3">
        <f>'様式4-1'!O18</f>
        <v>0</v>
      </c>
      <c r="P18" s="167"/>
      <c r="Q18" s="168"/>
      <c r="R18" s="175">
        <f t="shared" si="1"/>
        <v>0</v>
      </c>
      <c r="S18" s="5" t="s">
        <v>11</v>
      </c>
      <c r="T18" s="176">
        <f t="shared" ref="T18" si="112">C18</f>
        <v>0</v>
      </c>
      <c r="U18" s="176">
        <f t="shared" ref="U18" si="113">D18</f>
        <v>0</v>
      </c>
      <c r="V18" s="5" t="s">
        <v>11</v>
      </c>
      <c r="W18" s="176">
        <f t="shared" ref="W18" si="114">F18</f>
        <v>0</v>
      </c>
      <c r="X18" s="176">
        <f t="shared" ref="X18" si="115">G18</f>
        <v>0</v>
      </c>
      <c r="Y18" s="5" t="s">
        <v>11</v>
      </c>
      <c r="Z18" s="176">
        <f t="shared" ref="Z18" si="116">I18</f>
        <v>0</v>
      </c>
      <c r="AA18" s="176">
        <f t="shared" ref="AA18" si="117">J18</f>
        <v>0</v>
      </c>
      <c r="AB18" s="3">
        <f t="shared" ref="AB18" si="118">IF(Z18&gt;0,R18*T18*W18*Z18,IF(W18&gt;0,R18*T18*W18,R18*T18))</f>
        <v>0</v>
      </c>
      <c r="AC18" s="3">
        <f t="shared" ref="AC18" si="119">AB18-AF18</f>
        <v>0</v>
      </c>
      <c r="AD18" s="3">
        <f t="shared" ref="AD18" si="120">ROUNDDOWN(AC18/2,0)</f>
        <v>0</v>
      </c>
      <c r="AE18" s="3">
        <f t="shared" ref="AE18" si="121">AC18-AD18</f>
        <v>0</v>
      </c>
      <c r="AF18" s="177">
        <f t="shared" ref="AF18" si="122">O18</f>
        <v>0</v>
      </c>
      <c r="AH18" s="217" t="str">
        <f t="shared" ref="AH18" si="123">IF(AB18&gt;=1000000,"相見積書提出必要",IF(AB18&gt;=100000,"見積書提出必要",""))</f>
        <v/>
      </c>
      <c r="AI18" s="186">
        <f t="shared" ref="AI18" si="124">AB18-K18</f>
        <v>0</v>
      </c>
      <c r="AJ18" s="186">
        <f t="shared" ref="AJ18" si="125">AC18-L18</f>
        <v>0</v>
      </c>
      <c r="AK18" s="186">
        <f t="shared" ref="AK18" si="126">AD18-M18</f>
        <v>0</v>
      </c>
      <c r="AL18" s="186">
        <f t="shared" ref="AL18" si="127">AE18-N18</f>
        <v>0</v>
      </c>
      <c r="AM18" s="186">
        <f t="shared" ref="AM18" si="128">AF18-O18</f>
        <v>0</v>
      </c>
    </row>
    <row r="19" spans="1:39" ht="19.899999999999999" customHeight="1">
      <c r="A19" s="200" t="str">
        <f>'様式4-1'!A19</f>
        <v>【】</v>
      </c>
      <c r="B19" s="493">
        <f>'様式4-1'!B19</f>
        <v>0</v>
      </c>
      <c r="C19" s="497"/>
      <c r="D19" s="497"/>
      <c r="E19" s="497"/>
      <c r="F19" s="497"/>
      <c r="G19" s="497"/>
      <c r="H19" s="497"/>
      <c r="I19" s="497"/>
      <c r="J19" s="292"/>
      <c r="K19" s="4"/>
      <c r="L19" s="4"/>
      <c r="M19" s="4"/>
      <c r="N19" s="4"/>
      <c r="O19" s="4"/>
      <c r="P19" s="167"/>
      <c r="Q19" s="168"/>
      <c r="R19" s="7" t="str">
        <f t="shared" si="1"/>
        <v>【】</v>
      </c>
      <c r="S19" s="495">
        <f t="shared" ref="S19" si="129">B19</f>
        <v>0</v>
      </c>
      <c r="T19" s="498"/>
      <c r="U19" s="498"/>
      <c r="V19" s="498"/>
      <c r="W19" s="498"/>
      <c r="X19" s="498"/>
      <c r="Y19" s="498"/>
      <c r="Z19" s="498"/>
      <c r="AA19" s="292"/>
      <c r="AB19" s="4"/>
      <c r="AC19" s="4"/>
      <c r="AD19" s="4"/>
      <c r="AE19" s="4"/>
      <c r="AF19" s="4"/>
      <c r="AH19" s="216"/>
      <c r="AI19" s="185"/>
      <c r="AJ19" s="185"/>
      <c r="AK19" s="185"/>
      <c r="AL19" s="185"/>
      <c r="AM19" s="185"/>
    </row>
    <row r="20" spans="1:39" ht="19.899999999999999" customHeight="1">
      <c r="A20" s="201">
        <f>'様式4-1'!A20</f>
        <v>0</v>
      </c>
      <c r="B20" s="5" t="s">
        <v>11</v>
      </c>
      <c r="C20" s="5">
        <f>'様式4-1'!C20</f>
        <v>0</v>
      </c>
      <c r="D20" s="5">
        <f>'様式4-1'!D20</f>
        <v>0</v>
      </c>
      <c r="E20" s="5" t="s">
        <v>11</v>
      </c>
      <c r="F20" s="5">
        <f>'様式4-1'!F20</f>
        <v>0</v>
      </c>
      <c r="G20" s="5">
        <f>'様式4-1'!G20</f>
        <v>0</v>
      </c>
      <c r="H20" s="5" t="s">
        <v>11</v>
      </c>
      <c r="I20" s="5">
        <f>'様式4-1'!I20</f>
        <v>0</v>
      </c>
      <c r="J20" s="5">
        <f>'様式4-1'!J20</f>
        <v>0</v>
      </c>
      <c r="K20" s="3">
        <f t="shared" ref="K20" si="130">IF(I20&gt;0,A20*C20*F20*I20,IF(F20&gt;0,A20*C20*F20,A20*C20))</f>
        <v>0</v>
      </c>
      <c r="L20" s="3">
        <f t="shared" ref="L20" si="131">K20-O20</f>
        <v>0</v>
      </c>
      <c r="M20" s="3">
        <f t="shared" ref="M20" si="132">ROUNDDOWN(L20/2,0)</f>
        <v>0</v>
      </c>
      <c r="N20" s="3">
        <f t="shared" ref="N20" si="133">L20-M20</f>
        <v>0</v>
      </c>
      <c r="O20" s="3">
        <f>'様式4-1'!O20</f>
        <v>0</v>
      </c>
      <c r="P20" s="167"/>
      <c r="Q20" s="168"/>
      <c r="R20" s="175">
        <f t="shared" si="1"/>
        <v>0</v>
      </c>
      <c r="S20" s="5" t="s">
        <v>11</v>
      </c>
      <c r="T20" s="176">
        <f t="shared" ref="T20" si="134">C20</f>
        <v>0</v>
      </c>
      <c r="U20" s="176">
        <f t="shared" ref="U20" si="135">D20</f>
        <v>0</v>
      </c>
      <c r="V20" s="5" t="s">
        <v>11</v>
      </c>
      <c r="W20" s="176">
        <f t="shared" ref="W20" si="136">F20</f>
        <v>0</v>
      </c>
      <c r="X20" s="176">
        <f t="shared" ref="X20" si="137">G20</f>
        <v>0</v>
      </c>
      <c r="Y20" s="5" t="s">
        <v>11</v>
      </c>
      <c r="Z20" s="176">
        <f t="shared" ref="Z20" si="138">I20</f>
        <v>0</v>
      </c>
      <c r="AA20" s="176">
        <f t="shared" ref="AA20" si="139">J20</f>
        <v>0</v>
      </c>
      <c r="AB20" s="3">
        <f t="shared" ref="AB20" si="140">IF(Z20&gt;0,R20*T20*W20*Z20,IF(W20&gt;0,R20*T20*W20,R20*T20))</f>
        <v>0</v>
      </c>
      <c r="AC20" s="3">
        <f t="shared" ref="AC20" si="141">AB20-AF20</f>
        <v>0</v>
      </c>
      <c r="AD20" s="3">
        <f t="shared" ref="AD20" si="142">ROUNDDOWN(AC20/2,0)</f>
        <v>0</v>
      </c>
      <c r="AE20" s="3">
        <f t="shared" ref="AE20" si="143">AC20-AD20</f>
        <v>0</v>
      </c>
      <c r="AF20" s="177">
        <f t="shared" ref="AF20" si="144">O20</f>
        <v>0</v>
      </c>
      <c r="AH20" s="217" t="str">
        <f t="shared" ref="AH20" si="145">IF(AB20&gt;=1000000,"相見積書提出必要",IF(AB20&gt;=100000,"見積書提出必要",""))</f>
        <v/>
      </c>
      <c r="AI20" s="186">
        <f t="shared" ref="AI20" si="146">AB20-K20</f>
        <v>0</v>
      </c>
      <c r="AJ20" s="186">
        <f t="shared" ref="AJ20" si="147">AC20-L20</f>
        <v>0</v>
      </c>
      <c r="AK20" s="186">
        <f t="shared" ref="AK20" si="148">AD20-M20</f>
        <v>0</v>
      </c>
      <c r="AL20" s="186">
        <f t="shared" ref="AL20" si="149">AE20-N20</f>
        <v>0</v>
      </c>
      <c r="AM20" s="186">
        <f t="shared" ref="AM20" si="150">AF20-O20</f>
        <v>0</v>
      </c>
    </row>
    <row r="21" spans="1:39" ht="19.899999999999999" customHeight="1">
      <c r="A21" s="200" t="str">
        <f>'様式4-1'!A21</f>
        <v>【】</v>
      </c>
      <c r="B21" s="493">
        <f>'様式4-1'!B21</f>
        <v>0</v>
      </c>
      <c r="C21" s="497"/>
      <c r="D21" s="497"/>
      <c r="E21" s="497"/>
      <c r="F21" s="497"/>
      <c r="G21" s="497"/>
      <c r="H21" s="497"/>
      <c r="I21" s="497"/>
      <c r="J21" s="292"/>
      <c r="K21" s="4"/>
      <c r="L21" s="4"/>
      <c r="M21" s="4"/>
      <c r="N21" s="4"/>
      <c r="O21" s="4"/>
      <c r="P21" s="167"/>
      <c r="Q21" s="168"/>
      <c r="R21" s="7" t="str">
        <f t="shared" si="1"/>
        <v>【】</v>
      </c>
      <c r="S21" s="495">
        <f t="shared" ref="S21" si="151">B21</f>
        <v>0</v>
      </c>
      <c r="T21" s="498"/>
      <c r="U21" s="498"/>
      <c r="V21" s="498"/>
      <c r="W21" s="498"/>
      <c r="X21" s="498"/>
      <c r="Y21" s="498"/>
      <c r="Z21" s="498"/>
      <c r="AA21" s="292"/>
      <c r="AB21" s="4"/>
      <c r="AC21" s="4"/>
      <c r="AD21" s="4"/>
      <c r="AE21" s="4"/>
      <c r="AF21" s="4"/>
      <c r="AH21" s="216"/>
      <c r="AI21" s="185"/>
      <c r="AJ21" s="185"/>
      <c r="AK21" s="185"/>
      <c r="AL21" s="185"/>
      <c r="AM21" s="185"/>
    </row>
    <row r="22" spans="1:39" ht="19.899999999999999" customHeight="1">
      <c r="A22" s="201">
        <f>'様式4-1'!A22</f>
        <v>0</v>
      </c>
      <c r="B22" s="5" t="s">
        <v>11</v>
      </c>
      <c r="C22" s="5">
        <f>'様式4-1'!C22</f>
        <v>0</v>
      </c>
      <c r="D22" s="5">
        <f>'様式4-1'!D22</f>
        <v>0</v>
      </c>
      <c r="E22" s="5" t="s">
        <v>11</v>
      </c>
      <c r="F22" s="5">
        <f>'様式4-1'!F22</f>
        <v>0</v>
      </c>
      <c r="G22" s="5">
        <f>'様式4-1'!G22</f>
        <v>0</v>
      </c>
      <c r="H22" s="5" t="s">
        <v>11</v>
      </c>
      <c r="I22" s="5">
        <f>'様式4-1'!I22</f>
        <v>0</v>
      </c>
      <c r="J22" s="5">
        <f>'様式4-1'!J22</f>
        <v>0</v>
      </c>
      <c r="K22" s="3">
        <f t="shared" ref="K22" si="152">IF(I22&gt;0,A22*C22*F22*I22,IF(F22&gt;0,A22*C22*F22,A22*C22))</f>
        <v>0</v>
      </c>
      <c r="L22" s="3">
        <f t="shared" ref="L22" si="153">K22-O22</f>
        <v>0</v>
      </c>
      <c r="M22" s="3">
        <f t="shared" ref="M22" si="154">ROUNDDOWN(L22/2,0)</f>
        <v>0</v>
      </c>
      <c r="N22" s="3">
        <f t="shared" ref="N22" si="155">L22-M22</f>
        <v>0</v>
      </c>
      <c r="O22" s="3">
        <f>'様式4-1'!O22</f>
        <v>0</v>
      </c>
      <c r="P22" s="167"/>
      <c r="Q22" s="168"/>
      <c r="R22" s="175">
        <f t="shared" si="1"/>
        <v>0</v>
      </c>
      <c r="S22" s="5" t="s">
        <v>11</v>
      </c>
      <c r="T22" s="176">
        <f t="shared" ref="T22" si="156">C22</f>
        <v>0</v>
      </c>
      <c r="U22" s="176">
        <f t="shared" ref="U22" si="157">D22</f>
        <v>0</v>
      </c>
      <c r="V22" s="5" t="s">
        <v>11</v>
      </c>
      <c r="W22" s="176">
        <f t="shared" ref="W22" si="158">F22</f>
        <v>0</v>
      </c>
      <c r="X22" s="176">
        <f t="shared" ref="X22" si="159">G22</f>
        <v>0</v>
      </c>
      <c r="Y22" s="5" t="s">
        <v>11</v>
      </c>
      <c r="Z22" s="176">
        <f t="shared" ref="Z22" si="160">I22</f>
        <v>0</v>
      </c>
      <c r="AA22" s="176">
        <f t="shared" ref="AA22" si="161">J22</f>
        <v>0</v>
      </c>
      <c r="AB22" s="3">
        <f t="shared" ref="AB22" si="162">IF(Z22&gt;0,R22*T22*W22*Z22,IF(W22&gt;0,R22*T22*W22,R22*T22))</f>
        <v>0</v>
      </c>
      <c r="AC22" s="3">
        <f t="shared" ref="AC22" si="163">AB22-AF22</f>
        <v>0</v>
      </c>
      <c r="AD22" s="3">
        <f t="shared" ref="AD22" si="164">ROUNDDOWN(AC22/2,0)</f>
        <v>0</v>
      </c>
      <c r="AE22" s="3">
        <f t="shared" ref="AE22" si="165">AC22-AD22</f>
        <v>0</v>
      </c>
      <c r="AF22" s="177">
        <f t="shared" ref="AF22" si="166">O22</f>
        <v>0</v>
      </c>
      <c r="AH22" s="217" t="str">
        <f t="shared" ref="AH22" si="167">IF(AB22&gt;=1000000,"相見積書提出必要",IF(AB22&gt;=100000,"見積書提出必要",""))</f>
        <v/>
      </c>
      <c r="AI22" s="186">
        <f t="shared" ref="AI22" si="168">AB22-K22</f>
        <v>0</v>
      </c>
      <c r="AJ22" s="186">
        <f t="shared" ref="AJ22" si="169">AC22-L22</f>
        <v>0</v>
      </c>
      <c r="AK22" s="186">
        <f t="shared" ref="AK22" si="170">AD22-M22</f>
        <v>0</v>
      </c>
      <c r="AL22" s="186">
        <f t="shared" ref="AL22" si="171">AE22-N22</f>
        <v>0</v>
      </c>
      <c r="AM22" s="186">
        <f t="shared" ref="AM22" si="172">AF22-O22</f>
        <v>0</v>
      </c>
    </row>
    <row r="23" spans="1:39" ht="19.899999999999999" customHeight="1">
      <c r="A23" s="200" t="str">
        <f>'様式4-1'!A23</f>
        <v>【】</v>
      </c>
      <c r="B23" s="493">
        <f>'様式4-1'!B23</f>
        <v>0</v>
      </c>
      <c r="C23" s="497"/>
      <c r="D23" s="497"/>
      <c r="E23" s="497"/>
      <c r="F23" s="497"/>
      <c r="G23" s="497"/>
      <c r="H23" s="497"/>
      <c r="I23" s="497"/>
      <c r="J23" s="292"/>
      <c r="K23" s="4"/>
      <c r="L23" s="4"/>
      <c r="M23" s="4"/>
      <c r="N23" s="4"/>
      <c r="O23" s="4"/>
      <c r="P23" s="167"/>
      <c r="Q23" s="168"/>
      <c r="R23" s="7" t="str">
        <f t="shared" si="1"/>
        <v>【】</v>
      </c>
      <c r="S23" s="495">
        <f t="shared" ref="S23" si="173">B23</f>
        <v>0</v>
      </c>
      <c r="T23" s="498"/>
      <c r="U23" s="498"/>
      <c r="V23" s="498"/>
      <c r="W23" s="498"/>
      <c r="X23" s="498"/>
      <c r="Y23" s="498"/>
      <c r="Z23" s="498"/>
      <c r="AA23" s="292"/>
      <c r="AB23" s="4"/>
      <c r="AC23" s="4"/>
      <c r="AD23" s="4"/>
      <c r="AE23" s="4"/>
      <c r="AF23" s="4"/>
      <c r="AH23" s="216"/>
      <c r="AI23" s="185"/>
      <c r="AJ23" s="185"/>
      <c r="AK23" s="185"/>
      <c r="AL23" s="185"/>
      <c r="AM23" s="185"/>
    </row>
    <row r="24" spans="1:39" ht="19.899999999999999" customHeight="1">
      <c r="A24" s="201">
        <f>'様式4-1'!A24</f>
        <v>0</v>
      </c>
      <c r="B24" s="5" t="s">
        <v>11</v>
      </c>
      <c r="C24" s="5">
        <f>'様式4-1'!C24</f>
        <v>0</v>
      </c>
      <c r="D24" s="5">
        <f>'様式4-1'!D24</f>
        <v>0</v>
      </c>
      <c r="E24" s="5" t="s">
        <v>11</v>
      </c>
      <c r="F24" s="5">
        <f>'様式4-1'!F24</f>
        <v>0</v>
      </c>
      <c r="G24" s="5">
        <f>'様式4-1'!G24</f>
        <v>0</v>
      </c>
      <c r="H24" s="5" t="s">
        <v>11</v>
      </c>
      <c r="I24" s="5">
        <f>'様式4-1'!I24</f>
        <v>0</v>
      </c>
      <c r="J24" s="5">
        <f>'様式4-1'!J24</f>
        <v>0</v>
      </c>
      <c r="K24" s="3">
        <f t="shared" ref="K24" si="174">IF(I24&gt;0,A24*C24*F24*I24,IF(F24&gt;0,A24*C24*F24,A24*C24))</f>
        <v>0</v>
      </c>
      <c r="L24" s="3">
        <f t="shared" ref="L24" si="175">K24-O24</f>
        <v>0</v>
      </c>
      <c r="M24" s="3">
        <f t="shared" ref="M24" si="176">ROUNDDOWN(L24/2,0)</f>
        <v>0</v>
      </c>
      <c r="N24" s="3">
        <f t="shared" ref="N24" si="177">L24-M24</f>
        <v>0</v>
      </c>
      <c r="O24" s="3">
        <f>'様式4-1'!O24</f>
        <v>0</v>
      </c>
      <c r="P24" s="167"/>
      <c r="Q24" s="168"/>
      <c r="R24" s="175">
        <f t="shared" si="1"/>
        <v>0</v>
      </c>
      <c r="S24" s="5" t="s">
        <v>11</v>
      </c>
      <c r="T24" s="176">
        <f t="shared" ref="T24" si="178">C24</f>
        <v>0</v>
      </c>
      <c r="U24" s="176">
        <f t="shared" ref="U24" si="179">D24</f>
        <v>0</v>
      </c>
      <c r="V24" s="5" t="s">
        <v>11</v>
      </c>
      <c r="W24" s="176">
        <f t="shared" ref="W24" si="180">F24</f>
        <v>0</v>
      </c>
      <c r="X24" s="176">
        <f t="shared" ref="X24" si="181">G24</f>
        <v>0</v>
      </c>
      <c r="Y24" s="5" t="s">
        <v>11</v>
      </c>
      <c r="Z24" s="176">
        <f t="shared" ref="Z24" si="182">I24</f>
        <v>0</v>
      </c>
      <c r="AA24" s="176">
        <f t="shared" ref="AA24" si="183">J24</f>
        <v>0</v>
      </c>
      <c r="AB24" s="3">
        <f t="shared" ref="AB24" si="184">IF(Z24&gt;0,R24*T24*W24*Z24,IF(W24&gt;0,R24*T24*W24,R24*T24))</f>
        <v>0</v>
      </c>
      <c r="AC24" s="3">
        <f t="shared" ref="AC24" si="185">AB24-AF24</f>
        <v>0</v>
      </c>
      <c r="AD24" s="3">
        <f t="shared" ref="AD24" si="186">ROUNDDOWN(AC24/2,0)</f>
        <v>0</v>
      </c>
      <c r="AE24" s="3">
        <f t="shared" ref="AE24" si="187">AC24-AD24</f>
        <v>0</v>
      </c>
      <c r="AF24" s="177">
        <f t="shared" ref="AF24" si="188">O24</f>
        <v>0</v>
      </c>
      <c r="AH24" s="217" t="str">
        <f t="shared" ref="AH24" si="189">IF(AB24&gt;=1000000,"相見積書提出必要",IF(AB24&gt;=100000,"見積書提出必要",""))</f>
        <v/>
      </c>
      <c r="AI24" s="186">
        <f t="shared" ref="AI24" si="190">AB24-K24</f>
        <v>0</v>
      </c>
      <c r="AJ24" s="186">
        <f t="shared" ref="AJ24" si="191">AC24-L24</f>
        <v>0</v>
      </c>
      <c r="AK24" s="186">
        <f t="shared" ref="AK24" si="192">AD24-M24</f>
        <v>0</v>
      </c>
      <c r="AL24" s="186">
        <f t="shared" ref="AL24" si="193">AE24-N24</f>
        <v>0</v>
      </c>
      <c r="AM24" s="186">
        <f t="shared" ref="AM24" si="194">AF24-O24</f>
        <v>0</v>
      </c>
    </row>
    <row r="25" spans="1:39" ht="19.899999999999999" customHeight="1">
      <c r="A25" s="200" t="str">
        <f>'様式4-1'!A25</f>
        <v>【】</v>
      </c>
      <c r="B25" s="493">
        <f>'様式4-1'!B25</f>
        <v>0</v>
      </c>
      <c r="C25" s="497"/>
      <c r="D25" s="497"/>
      <c r="E25" s="497"/>
      <c r="F25" s="497"/>
      <c r="G25" s="497"/>
      <c r="H25" s="497"/>
      <c r="I25" s="497"/>
      <c r="J25" s="292"/>
      <c r="K25" s="4"/>
      <c r="L25" s="4"/>
      <c r="M25" s="4"/>
      <c r="N25" s="4"/>
      <c r="O25" s="4"/>
      <c r="P25" s="167"/>
      <c r="Q25" s="168"/>
      <c r="R25" s="7" t="str">
        <f t="shared" si="1"/>
        <v>【】</v>
      </c>
      <c r="S25" s="495">
        <f t="shared" ref="S25" si="195">B25</f>
        <v>0</v>
      </c>
      <c r="T25" s="498"/>
      <c r="U25" s="498"/>
      <c r="V25" s="498"/>
      <c r="W25" s="498"/>
      <c r="X25" s="498"/>
      <c r="Y25" s="498"/>
      <c r="Z25" s="498"/>
      <c r="AA25" s="292"/>
      <c r="AB25" s="4"/>
      <c r="AC25" s="4"/>
      <c r="AD25" s="4"/>
      <c r="AE25" s="4"/>
      <c r="AF25" s="4"/>
      <c r="AH25" s="216"/>
      <c r="AI25" s="185"/>
      <c r="AJ25" s="185"/>
      <c r="AK25" s="185"/>
      <c r="AL25" s="185"/>
      <c r="AM25" s="185"/>
    </row>
    <row r="26" spans="1:39" ht="19.899999999999999" customHeight="1">
      <c r="A26" s="201">
        <f>'様式4-1'!A26</f>
        <v>0</v>
      </c>
      <c r="B26" s="5" t="s">
        <v>11</v>
      </c>
      <c r="C26" s="5">
        <f>'様式4-1'!C26</f>
        <v>0</v>
      </c>
      <c r="D26" s="5">
        <f>'様式4-1'!D26</f>
        <v>0</v>
      </c>
      <c r="E26" s="5" t="s">
        <v>11</v>
      </c>
      <c r="F26" s="5">
        <f>'様式4-1'!F26</f>
        <v>0</v>
      </c>
      <c r="G26" s="5">
        <f>'様式4-1'!G26</f>
        <v>0</v>
      </c>
      <c r="H26" s="5" t="s">
        <v>11</v>
      </c>
      <c r="I26" s="5">
        <f>'様式4-1'!I26</f>
        <v>0</v>
      </c>
      <c r="J26" s="5">
        <f>'様式4-1'!J26</f>
        <v>0</v>
      </c>
      <c r="K26" s="3">
        <f t="shared" ref="K26" si="196">IF(I26&gt;0,A26*C26*F26*I26,IF(F26&gt;0,A26*C26*F26,A26*C26))</f>
        <v>0</v>
      </c>
      <c r="L26" s="3">
        <f t="shared" ref="L26" si="197">K26-O26</f>
        <v>0</v>
      </c>
      <c r="M26" s="3">
        <f t="shared" ref="M26" si="198">ROUNDDOWN(L26/2,0)</f>
        <v>0</v>
      </c>
      <c r="N26" s="3">
        <f t="shared" ref="N26" si="199">L26-M26</f>
        <v>0</v>
      </c>
      <c r="O26" s="3">
        <f>'様式4-1'!O26</f>
        <v>0</v>
      </c>
      <c r="P26" s="167"/>
      <c r="Q26" s="168"/>
      <c r="R26" s="175">
        <f t="shared" si="1"/>
        <v>0</v>
      </c>
      <c r="S26" s="5" t="s">
        <v>11</v>
      </c>
      <c r="T26" s="176">
        <f t="shared" ref="T26" si="200">C26</f>
        <v>0</v>
      </c>
      <c r="U26" s="176">
        <f t="shared" ref="U26" si="201">D26</f>
        <v>0</v>
      </c>
      <c r="V26" s="5" t="s">
        <v>11</v>
      </c>
      <c r="W26" s="176">
        <f t="shared" ref="W26" si="202">F26</f>
        <v>0</v>
      </c>
      <c r="X26" s="176">
        <f t="shared" ref="X26" si="203">G26</f>
        <v>0</v>
      </c>
      <c r="Y26" s="5" t="s">
        <v>11</v>
      </c>
      <c r="Z26" s="176">
        <f t="shared" ref="Z26" si="204">I26</f>
        <v>0</v>
      </c>
      <c r="AA26" s="176">
        <f t="shared" ref="AA26" si="205">J26</f>
        <v>0</v>
      </c>
      <c r="AB26" s="3">
        <f t="shared" ref="AB26" si="206">IF(Z26&gt;0,R26*T26*W26*Z26,IF(W26&gt;0,R26*T26*W26,R26*T26))</f>
        <v>0</v>
      </c>
      <c r="AC26" s="3">
        <f t="shared" ref="AC26" si="207">AB26-AF26</f>
        <v>0</v>
      </c>
      <c r="AD26" s="3">
        <f t="shared" ref="AD26" si="208">ROUNDDOWN(AC26/2,0)</f>
        <v>0</v>
      </c>
      <c r="AE26" s="3">
        <f t="shared" ref="AE26" si="209">AC26-AD26</f>
        <v>0</v>
      </c>
      <c r="AF26" s="177">
        <f t="shared" ref="AF26" si="210">O26</f>
        <v>0</v>
      </c>
      <c r="AH26" s="217" t="str">
        <f t="shared" ref="AH26" si="211">IF(AB26&gt;=1000000,"相見積書提出必要",IF(AB26&gt;=100000,"見積書提出必要",""))</f>
        <v/>
      </c>
      <c r="AI26" s="186">
        <f t="shared" ref="AI26" si="212">AB26-K26</f>
        <v>0</v>
      </c>
      <c r="AJ26" s="186">
        <f t="shared" ref="AJ26" si="213">AC26-L26</f>
        <v>0</v>
      </c>
      <c r="AK26" s="186">
        <f t="shared" ref="AK26" si="214">AD26-M26</f>
        <v>0</v>
      </c>
      <c r="AL26" s="186">
        <f t="shared" ref="AL26" si="215">AE26-N26</f>
        <v>0</v>
      </c>
      <c r="AM26" s="186">
        <f t="shared" ref="AM26" si="216">AF26-O26</f>
        <v>0</v>
      </c>
    </row>
    <row r="27" spans="1:39" ht="19.899999999999999" customHeight="1">
      <c r="A27" s="200" t="str">
        <f>'様式4-1'!A27</f>
        <v>【】</v>
      </c>
      <c r="B27" s="493">
        <f>'様式4-1'!B27</f>
        <v>0</v>
      </c>
      <c r="C27" s="497"/>
      <c r="D27" s="497"/>
      <c r="E27" s="497"/>
      <c r="F27" s="497"/>
      <c r="G27" s="497"/>
      <c r="H27" s="497"/>
      <c r="I27" s="497"/>
      <c r="J27" s="292"/>
      <c r="K27" s="4"/>
      <c r="L27" s="4"/>
      <c r="M27" s="4"/>
      <c r="N27" s="4"/>
      <c r="O27" s="4"/>
      <c r="P27" s="167"/>
      <c r="Q27" s="168"/>
      <c r="R27" s="7" t="str">
        <f t="shared" si="1"/>
        <v>【】</v>
      </c>
      <c r="S27" s="495">
        <f t="shared" ref="S27" si="217">B27</f>
        <v>0</v>
      </c>
      <c r="T27" s="498"/>
      <c r="U27" s="498"/>
      <c r="V27" s="498"/>
      <c r="W27" s="498"/>
      <c r="X27" s="498"/>
      <c r="Y27" s="498"/>
      <c r="Z27" s="498"/>
      <c r="AA27" s="292"/>
      <c r="AB27" s="4"/>
      <c r="AC27" s="4"/>
      <c r="AD27" s="4"/>
      <c r="AE27" s="4"/>
      <c r="AF27" s="4"/>
      <c r="AH27" s="216"/>
      <c r="AI27" s="185"/>
      <c r="AJ27" s="185"/>
      <c r="AK27" s="185"/>
      <c r="AL27" s="185"/>
      <c r="AM27" s="185"/>
    </row>
    <row r="28" spans="1:39" ht="19.899999999999999" customHeight="1">
      <c r="A28" s="201">
        <f>'様式4-1'!A28</f>
        <v>0</v>
      </c>
      <c r="B28" s="5" t="s">
        <v>11</v>
      </c>
      <c r="C28" s="5">
        <f>'様式4-1'!C28</f>
        <v>0</v>
      </c>
      <c r="D28" s="5">
        <f>'様式4-1'!D28</f>
        <v>0</v>
      </c>
      <c r="E28" s="5" t="s">
        <v>11</v>
      </c>
      <c r="F28" s="5">
        <f>'様式4-1'!F28</f>
        <v>0</v>
      </c>
      <c r="G28" s="5">
        <f>'様式4-1'!G28</f>
        <v>0</v>
      </c>
      <c r="H28" s="5" t="s">
        <v>11</v>
      </c>
      <c r="I28" s="5">
        <f>'様式4-1'!I28</f>
        <v>0</v>
      </c>
      <c r="J28" s="5">
        <f>'様式4-1'!J28</f>
        <v>0</v>
      </c>
      <c r="K28" s="3">
        <f t="shared" ref="K28" si="218">IF(I28&gt;0,A28*C28*F28*I28,IF(F28&gt;0,A28*C28*F28,A28*C28))</f>
        <v>0</v>
      </c>
      <c r="L28" s="3">
        <f t="shared" ref="L28" si="219">K28-O28</f>
        <v>0</v>
      </c>
      <c r="M28" s="3">
        <f t="shared" ref="M28" si="220">ROUNDDOWN(L28/2,0)</f>
        <v>0</v>
      </c>
      <c r="N28" s="3">
        <f t="shared" ref="N28" si="221">L28-M28</f>
        <v>0</v>
      </c>
      <c r="O28" s="3">
        <f>'様式4-1'!O28</f>
        <v>0</v>
      </c>
      <c r="P28" s="167"/>
      <c r="Q28" s="168"/>
      <c r="R28" s="175">
        <f t="shared" si="1"/>
        <v>0</v>
      </c>
      <c r="S28" s="5" t="s">
        <v>11</v>
      </c>
      <c r="T28" s="176">
        <f t="shared" ref="T28" si="222">C28</f>
        <v>0</v>
      </c>
      <c r="U28" s="176">
        <f t="shared" ref="U28" si="223">D28</f>
        <v>0</v>
      </c>
      <c r="V28" s="5" t="s">
        <v>11</v>
      </c>
      <c r="W28" s="176">
        <f t="shared" ref="W28" si="224">F28</f>
        <v>0</v>
      </c>
      <c r="X28" s="176">
        <f t="shared" ref="X28" si="225">G28</f>
        <v>0</v>
      </c>
      <c r="Y28" s="5" t="s">
        <v>11</v>
      </c>
      <c r="Z28" s="176">
        <f t="shared" ref="Z28" si="226">I28</f>
        <v>0</v>
      </c>
      <c r="AA28" s="176">
        <f t="shared" ref="AA28" si="227">J28</f>
        <v>0</v>
      </c>
      <c r="AB28" s="3">
        <f t="shared" ref="AB28" si="228">IF(Z28&gt;0,R28*T28*W28*Z28,IF(W28&gt;0,R28*T28*W28,R28*T28))</f>
        <v>0</v>
      </c>
      <c r="AC28" s="3">
        <f t="shared" ref="AC28" si="229">AB28-AF28</f>
        <v>0</v>
      </c>
      <c r="AD28" s="3">
        <f t="shared" ref="AD28" si="230">ROUNDDOWN(AC28/2,0)</f>
        <v>0</v>
      </c>
      <c r="AE28" s="3">
        <f t="shared" ref="AE28" si="231">AC28-AD28</f>
        <v>0</v>
      </c>
      <c r="AF28" s="177">
        <f t="shared" ref="AF28" si="232">O28</f>
        <v>0</v>
      </c>
      <c r="AH28" s="217" t="str">
        <f t="shared" ref="AH28" si="233">IF(AB28&gt;=1000000,"相見積書提出必要",IF(AB28&gt;=100000,"見積書提出必要",""))</f>
        <v/>
      </c>
      <c r="AI28" s="186">
        <f t="shared" ref="AI28" si="234">AB28-K28</f>
        <v>0</v>
      </c>
      <c r="AJ28" s="186">
        <f t="shared" ref="AJ28" si="235">AC28-L28</f>
        <v>0</v>
      </c>
      <c r="AK28" s="186">
        <f t="shared" ref="AK28" si="236">AD28-M28</f>
        <v>0</v>
      </c>
      <c r="AL28" s="186">
        <f t="shared" ref="AL28" si="237">AE28-N28</f>
        <v>0</v>
      </c>
      <c r="AM28" s="186">
        <f t="shared" ref="AM28" si="238">AF28-O28</f>
        <v>0</v>
      </c>
    </row>
    <row r="29" spans="1:39" ht="19.899999999999999" customHeight="1">
      <c r="A29" s="200" t="str">
        <f>'様式4-1'!A29</f>
        <v>【】</v>
      </c>
      <c r="B29" s="493">
        <f>'様式4-1'!B29</f>
        <v>0</v>
      </c>
      <c r="C29" s="497"/>
      <c r="D29" s="497"/>
      <c r="E29" s="497"/>
      <c r="F29" s="497"/>
      <c r="G29" s="497"/>
      <c r="H29" s="497"/>
      <c r="I29" s="497"/>
      <c r="J29" s="292"/>
      <c r="K29" s="4"/>
      <c r="L29" s="4"/>
      <c r="M29" s="4"/>
      <c r="N29" s="4"/>
      <c r="O29" s="4"/>
      <c r="P29" s="167"/>
      <c r="Q29" s="168"/>
      <c r="R29" s="7" t="str">
        <f t="shared" si="1"/>
        <v>【】</v>
      </c>
      <c r="S29" s="495">
        <f t="shared" ref="S29" si="239">B29</f>
        <v>0</v>
      </c>
      <c r="T29" s="498"/>
      <c r="U29" s="498"/>
      <c r="V29" s="498"/>
      <c r="W29" s="498"/>
      <c r="X29" s="498"/>
      <c r="Y29" s="498"/>
      <c r="Z29" s="498"/>
      <c r="AA29" s="292"/>
      <c r="AB29" s="4"/>
      <c r="AC29" s="4"/>
      <c r="AD29" s="4"/>
      <c r="AE29" s="4"/>
      <c r="AF29" s="4"/>
      <c r="AH29" s="216"/>
      <c r="AI29" s="185"/>
      <c r="AJ29" s="185"/>
      <c r="AK29" s="185"/>
      <c r="AL29" s="185"/>
      <c r="AM29" s="185"/>
    </row>
    <row r="30" spans="1:39" ht="19.899999999999999" customHeight="1">
      <c r="A30" s="201">
        <f>'様式4-1'!A30</f>
        <v>0</v>
      </c>
      <c r="B30" s="5" t="s">
        <v>11</v>
      </c>
      <c r="C30" s="5">
        <f>'様式4-1'!C30</f>
        <v>0</v>
      </c>
      <c r="D30" s="5">
        <f>'様式4-1'!D30</f>
        <v>0</v>
      </c>
      <c r="E30" s="5" t="s">
        <v>11</v>
      </c>
      <c r="F30" s="5">
        <f>'様式4-1'!F30</f>
        <v>0</v>
      </c>
      <c r="G30" s="5">
        <f>'様式4-1'!G30</f>
        <v>0</v>
      </c>
      <c r="H30" s="5" t="s">
        <v>11</v>
      </c>
      <c r="I30" s="5">
        <f>'様式4-1'!I30</f>
        <v>0</v>
      </c>
      <c r="J30" s="5">
        <f>'様式4-1'!J30</f>
        <v>0</v>
      </c>
      <c r="K30" s="3">
        <f t="shared" ref="K30" si="240">IF(I30&gt;0,A30*C30*F30*I30,IF(F30&gt;0,A30*C30*F30,A30*C30))</f>
        <v>0</v>
      </c>
      <c r="L30" s="3">
        <f t="shared" ref="L30" si="241">K30-O30</f>
        <v>0</v>
      </c>
      <c r="M30" s="3">
        <f t="shared" ref="M30" si="242">ROUNDDOWN(L30/2,0)</f>
        <v>0</v>
      </c>
      <c r="N30" s="3">
        <f t="shared" ref="N30" si="243">L30-M30</f>
        <v>0</v>
      </c>
      <c r="O30" s="3">
        <f>'様式4-1'!O30</f>
        <v>0</v>
      </c>
      <c r="P30" s="167"/>
      <c r="Q30" s="168"/>
      <c r="R30" s="175">
        <f t="shared" si="1"/>
        <v>0</v>
      </c>
      <c r="S30" s="5" t="s">
        <v>11</v>
      </c>
      <c r="T30" s="176">
        <f t="shared" ref="T30" si="244">C30</f>
        <v>0</v>
      </c>
      <c r="U30" s="176">
        <f t="shared" ref="U30" si="245">D30</f>
        <v>0</v>
      </c>
      <c r="V30" s="5" t="s">
        <v>11</v>
      </c>
      <c r="W30" s="176">
        <f t="shared" ref="W30" si="246">F30</f>
        <v>0</v>
      </c>
      <c r="X30" s="176">
        <f t="shared" ref="X30" si="247">G30</f>
        <v>0</v>
      </c>
      <c r="Y30" s="5" t="s">
        <v>11</v>
      </c>
      <c r="Z30" s="176">
        <f t="shared" ref="Z30" si="248">I30</f>
        <v>0</v>
      </c>
      <c r="AA30" s="176">
        <f t="shared" ref="AA30" si="249">J30</f>
        <v>0</v>
      </c>
      <c r="AB30" s="3">
        <f t="shared" ref="AB30" si="250">IF(Z30&gt;0,R30*T30*W30*Z30,IF(W30&gt;0,R30*T30*W30,R30*T30))</f>
        <v>0</v>
      </c>
      <c r="AC30" s="3">
        <f t="shared" ref="AC30" si="251">AB30-AF30</f>
        <v>0</v>
      </c>
      <c r="AD30" s="3">
        <f t="shared" ref="AD30" si="252">ROUNDDOWN(AC30/2,0)</f>
        <v>0</v>
      </c>
      <c r="AE30" s="3">
        <f t="shared" ref="AE30" si="253">AC30-AD30</f>
        <v>0</v>
      </c>
      <c r="AF30" s="177">
        <f t="shared" ref="AF30" si="254">O30</f>
        <v>0</v>
      </c>
      <c r="AH30" s="217" t="str">
        <f t="shared" ref="AH30" si="255">IF(AB30&gt;=1000000,"相見積書提出必要",IF(AB30&gt;=100000,"見積書提出必要",""))</f>
        <v/>
      </c>
      <c r="AI30" s="186">
        <f t="shared" ref="AI30" si="256">AB30-K30</f>
        <v>0</v>
      </c>
      <c r="AJ30" s="186">
        <f t="shared" ref="AJ30" si="257">AC30-L30</f>
        <v>0</v>
      </c>
      <c r="AK30" s="186">
        <f t="shared" ref="AK30" si="258">AD30-M30</f>
        <v>0</v>
      </c>
      <c r="AL30" s="186">
        <f t="shared" ref="AL30" si="259">AE30-N30</f>
        <v>0</v>
      </c>
      <c r="AM30" s="186">
        <f t="shared" ref="AM30" si="260">AF30-O30</f>
        <v>0</v>
      </c>
    </row>
    <row r="31" spans="1:39" ht="19.899999999999999" customHeight="1">
      <c r="A31" s="200" t="str">
        <f>'様式4-1'!A31</f>
        <v>【】</v>
      </c>
      <c r="B31" s="493">
        <f>'様式4-1'!B31</f>
        <v>0</v>
      </c>
      <c r="C31" s="497"/>
      <c r="D31" s="497"/>
      <c r="E31" s="497"/>
      <c r="F31" s="497"/>
      <c r="G31" s="497"/>
      <c r="H31" s="497"/>
      <c r="I31" s="497"/>
      <c r="J31" s="292"/>
      <c r="K31" s="4"/>
      <c r="L31" s="4"/>
      <c r="M31" s="4"/>
      <c r="N31" s="4"/>
      <c r="O31" s="4"/>
      <c r="P31" s="167"/>
      <c r="Q31" s="168"/>
      <c r="R31" s="7" t="str">
        <f t="shared" si="1"/>
        <v>【】</v>
      </c>
      <c r="S31" s="495">
        <f t="shared" ref="S31" si="261">B31</f>
        <v>0</v>
      </c>
      <c r="T31" s="498"/>
      <c r="U31" s="498"/>
      <c r="V31" s="498"/>
      <c r="W31" s="498"/>
      <c r="X31" s="498"/>
      <c r="Y31" s="498"/>
      <c r="Z31" s="498"/>
      <c r="AA31" s="292"/>
      <c r="AB31" s="4"/>
      <c r="AC31" s="4"/>
      <c r="AD31" s="4"/>
      <c r="AE31" s="4"/>
      <c r="AF31" s="4"/>
      <c r="AH31" s="216"/>
      <c r="AI31" s="185"/>
      <c r="AJ31" s="185"/>
      <c r="AK31" s="185"/>
      <c r="AL31" s="185"/>
      <c r="AM31" s="185"/>
    </row>
    <row r="32" spans="1:39" ht="19.899999999999999" customHeight="1">
      <c r="A32" s="201">
        <f>'様式4-1'!A32</f>
        <v>0</v>
      </c>
      <c r="B32" s="5" t="s">
        <v>11</v>
      </c>
      <c r="C32" s="5">
        <f>'様式4-1'!C32</f>
        <v>0</v>
      </c>
      <c r="D32" s="5">
        <f>'様式4-1'!D32</f>
        <v>0</v>
      </c>
      <c r="E32" s="5" t="s">
        <v>11</v>
      </c>
      <c r="F32" s="5">
        <f>'様式4-1'!F32</f>
        <v>0</v>
      </c>
      <c r="G32" s="5">
        <f>'様式4-1'!G32</f>
        <v>0</v>
      </c>
      <c r="H32" s="5" t="s">
        <v>11</v>
      </c>
      <c r="I32" s="5">
        <f>'様式4-1'!I32</f>
        <v>0</v>
      </c>
      <c r="J32" s="5">
        <f>'様式4-1'!J32</f>
        <v>0</v>
      </c>
      <c r="K32" s="3">
        <f t="shared" ref="K32" si="262">IF(I32&gt;0,A32*C32*F32*I32,IF(F32&gt;0,A32*C32*F32,A32*C32))</f>
        <v>0</v>
      </c>
      <c r="L32" s="3">
        <f t="shared" ref="L32" si="263">K32-O32</f>
        <v>0</v>
      </c>
      <c r="M32" s="3">
        <f t="shared" ref="M32" si="264">ROUNDDOWN(L32/2,0)</f>
        <v>0</v>
      </c>
      <c r="N32" s="3">
        <f t="shared" ref="N32" si="265">L32-M32</f>
        <v>0</v>
      </c>
      <c r="O32" s="3">
        <f>'様式4-1'!O32</f>
        <v>0</v>
      </c>
      <c r="P32" s="167"/>
      <c r="Q32" s="168"/>
      <c r="R32" s="175">
        <f t="shared" si="1"/>
        <v>0</v>
      </c>
      <c r="S32" s="5" t="s">
        <v>11</v>
      </c>
      <c r="T32" s="176">
        <f t="shared" ref="T32" si="266">C32</f>
        <v>0</v>
      </c>
      <c r="U32" s="176">
        <f t="shared" ref="U32" si="267">D32</f>
        <v>0</v>
      </c>
      <c r="V32" s="5" t="s">
        <v>11</v>
      </c>
      <c r="W32" s="176">
        <f t="shared" ref="W32" si="268">F32</f>
        <v>0</v>
      </c>
      <c r="X32" s="176">
        <f t="shared" ref="X32" si="269">G32</f>
        <v>0</v>
      </c>
      <c r="Y32" s="5" t="s">
        <v>11</v>
      </c>
      <c r="Z32" s="176">
        <f t="shared" ref="Z32" si="270">I32</f>
        <v>0</v>
      </c>
      <c r="AA32" s="176">
        <f t="shared" ref="AA32" si="271">J32</f>
        <v>0</v>
      </c>
      <c r="AB32" s="3">
        <f t="shared" ref="AB32" si="272">IF(Z32&gt;0,R32*T32*W32*Z32,IF(W32&gt;0,R32*T32*W32,R32*T32))</f>
        <v>0</v>
      </c>
      <c r="AC32" s="3">
        <f t="shared" ref="AC32" si="273">AB32-AF32</f>
        <v>0</v>
      </c>
      <c r="AD32" s="3">
        <f t="shared" ref="AD32" si="274">ROUNDDOWN(AC32/2,0)</f>
        <v>0</v>
      </c>
      <c r="AE32" s="3">
        <f t="shared" ref="AE32" si="275">AC32-AD32</f>
        <v>0</v>
      </c>
      <c r="AF32" s="177">
        <f t="shared" ref="AF32" si="276">O32</f>
        <v>0</v>
      </c>
      <c r="AH32" s="217" t="str">
        <f t="shared" ref="AH32" si="277">IF(AB32&gt;=1000000,"相見積書提出必要",IF(AB32&gt;=100000,"見積書提出必要",""))</f>
        <v/>
      </c>
      <c r="AI32" s="186">
        <f t="shared" ref="AI32" si="278">AB32-K32</f>
        <v>0</v>
      </c>
      <c r="AJ32" s="186">
        <f t="shared" ref="AJ32" si="279">AC32-L32</f>
        <v>0</v>
      </c>
      <c r="AK32" s="186">
        <f t="shared" ref="AK32" si="280">AD32-M32</f>
        <v>0</v>
      </c>
      <c r="AL32" s="186">
        <f t="shared" ref="AL32" si="281">AE32-N32</f>
        <v>0</v>
      </c>
      <c r="AM32" s="186">
        <f t="shared" ref="AM32" si="282">AF32-O32</f>
        <v>0</v>
      </c>
    </row>
    <row r="33" spans="1:39" ht="19.899999999999999" customHeight="1">
      <c r="A33" s="200" t="str">
        <f>'様式4-1'!A33</f>
        <v>【】</v>
      </c>
      <c r="B33" s="493">
        <f>'様式4-1'!B33</f>
        <v>0</v>
      </c>
      <c r="C33" s="497"/>
      <c r="D33" s="497"/>
      <c r="E33" s="497"/>
      <c r="F33" s="497"/>
      <c r="G33" s="497"/>
      <c r="H33" s="497"/>
      <c r="I33" s="497"/>
      <c r="J33" s="292"/>
      <c r="K33" s="4"/>
      <c r="L33" s="4"/>
      <c r="M33" s="4"/>
      <c r="N33" s="4"/>
      <c r="O33" s="4"/>
      <c r="P33" s="167"/>
      <c r="Q33" s="168"/>
      <c r="R33" s="7" t="str">
        <f t="shared" si="1"/>
        <v>【】</v>
      </c>
      <c r="S33" s="495">
        <f t="shared" ref="S33" si="283">B33</f>
        <v>0</v>
      </c>
      <c r="T33" s="498"/>
      <c r="U33" s="498"/>
      <c r="V33" s="498"/>
      <c r="W33" s="498"/>
      <c r="X33" s="498"/>
      <c r="Y33" s="498"/>
      <c r="Z33" s="498"/>
      <c r="AA33" s="292"/>
      <c r="AB33" s="4"/>
      <c r="AC33" s="4"/>
      <c r="AD33" s="4"/>
      <c r="AE33" s="4"/>
      <c r="AF33" s="4"/>
      <c r="AH33" s="216"/>
      <c r="AI33" s="185"/>
      <c r="AJ33" s="185"/>
      <c r="AK33" s="185"/>
      <c r="AL33" s="185"/>
      <c r="AM33" s="185"/>
    </row>
    <row r="34" spans="1:39" ht="19.899999999999999" customHeight="1">
      <c r="A34" s="201">
        <f>'様式4-1'!A34</f>
        <v>0</v>
      </c>
      <c r="B34" s="5" t="s">
        <v>11</v>
      </c>
      <c r="C34" s="5">
        <f>'様式4-1'!C34</f>
        <v>0</v>
      </c>
      <c r="D34" s="5">
        <f>'様式4-1'!D34</f>
        <v>0</v>
      </c>
      <c r="E34" s="5" t="s">
        <v>11</v>
      </c>
      <c r="F34" s="5">
        <f>'様式4-1'!F34</f>
        <v>0</v>
      </c>
      <c r="G34" s="5">
        <f>'様式4-1'!G34</f>
        <v>0</v>
      </c>
      <c r="H34" s="5" t="s">
        <v>11</v>
      </c>
      <c r="I34" s="5">
        <f>'様式4-1'!I34</f>
        <v>0</v>
      </c>
      <c r="J34" s="5">
        <f>'様式4-1'!J34</f>
        <v>0</v>
      </c>
      <c r="K34" s="3">
        <f t="shared" ref="K34" si="284">IF(I34&gt;0,A34*C34*F34*I34,IF(F34&gt;0,A34*C34*F34,A34*C34))</f>
        <v>0</v>
      </c>
      <c r="L34" s="3">
        <f t="shared" ref="L34" si="285">K34-O34</f>
        <v>0</v>
      </c>
      <c r="M34" s="3">
        <f t="shared" ref="M34" si="286">ROUNDDOWN(L34/2,0)</f>
        <v>0</v>
      </c>
      <c r="N34" s="3">
        <f t="shared" ref="N34" si="287">L34-M34</f>
        <v>0</v>
      </c>
      <c r="O34" s="3">
        <f>'様式4-1'!O34</f>
        <v>0</v>
      </c>
      <c r="P34" s="167"/>
      <c r="Q34" s="168"/>
      <c r="R34" s="175">
        <f t="shared" si="1"/>
        <v>0</v>
      </c>
      <c r="S34" s="5" t="s">
        <v>11</v>
      </c>
      <c r="T34" s="176">
        <f t="shared" ref="T34:U34" si="288">C34</f>
        <v>0</v>
      </c>
      <c r="U34" s="176">
        <f t="shared" si="288"/>
        <v>0</v>
      </c>
      <c r="V34" s="5" t="s">
        <v>11</v>
      </c>
      <c r="W34" s="176">
        <f t="shared" ref="W34:X34" si="289">F34</f>
        <v>0</v>
      </c>
      <c r="X34" s="176">
        <f t="shared" si="289"/>
        <v>0</v>
      </c>
      <c r="Y34" s="5" t="s">
        <v>11</v>
      </c>
      <c r="Z34" s="176">
        <f t="shared" ref="Z34:AA34" si="290">I34</f>
        <v>0</v>
      </c>
      <c r="AA34" s="176">
        <f t="shared" si="290"/>
        <v>0</v>
      </c>
      <c r="AB34" s="3">
        <f t="shared" ref="AB34" si="291">IF(Z34&gt;0,R34*T34*W34*Z34,IF(W34&gt;0,R34*T34*W34,R34*T34))</f>
        <v>0</v>
      </c>
      <c r="AC34" s="3">
        <f t="shared" ref="AC34" si="292">AB34-AF34</f>
        <v>0</v>
      </c>
      <c r="AD34" s="3">
        <f t="shared" ref="AD34" si="293">ROUNDDOWN(AC34/2,0)</f>
        <v>0</v>
      </c>
      <c r="AE34" s="3">
        <f t="shared" ref="AE34" si="294">AC34-AD34</f>
        <v>0</v>
      </c>
      <c r="AF34" s="177">
        <f t="shared" ref="AF34" si="295">O34</f>
        <v>0</v>
      </c>
      <c r="AH34" s="217" t="str">
        <f t="shared" ref="AH34" si="296">IF(AB34&gt;=1000000,"相見積書提出必要",IF(AB34&gt;=100000,"見積書提出必要",""))</f>
        <v/>
      </c>
      <c r="AI34" s="186">
        <f t="shared" ref="AI34" si="297">AB34-K34</f>
        <v>0</v>
      </c>
      <c r="AJ34" s="186">
        <f t="shared" ref="AJ34" si="298">AC34-L34</f>
        <v>0</v>
      </c>
      <c r="AK34" s="186">
        <f t="shared" ref="AK34" si="299">AD34-M34</f>
        <v>0</v>
      </c>
      <c r="AL34" s="186">
        <f t="shared" ref="AL34" si="300">AE34-N34</f>
        <v>0</v>
      </c>
      <c r="AM34" s="186">
        <f t="shared" ref="AM34" si="301">AF34-O34</f>
        <v>0</v>
      </c>
    </row>
    <row r="35" spans="1:39" ht="19.899999999999999" customHeight="1">
      <c r="A35" s="200" t="str">
        <f>'様式4-1'!A35</f>
        <v>【】</v>
      </c>
      <c r="B35" s="493">
        <f>'様式4-1'!B35</f>
        <v>0</v>
      </c>
      <c r="C35" s="497"/>
      <c r="D35" s="497"/>
      <c r="E35" s="497"/>
      <c r="F35" s="497"/>
      <c r="G35" s="497"/>
      <c r="H35" s="497"/>
      <c r="I35" s="497"/>
      <c r="J35" s="292"/>
      <c r="K35" s="4"/>
      <c r="L35" s="4"/>
      <c r="M35" s="4"/>
      <c r="N35" s="4"/>
      <c r="O35" s="4"/>
      <c r="P35" s="167"/>
      <c r="Q35" s="168"/>
      <c r="R35" s="7" t="str">
        <f t="shared" ref="R35:R36" si="302">A35</f>
        <v>【】</v>
      </c>
      <c r="S35" s="495">
        <f t="shared" ref="S35" si="303">B35</f>
        <v>0</v>
      </c>
      <c r="T35" s="498"/>
      <c r="U35" s="498"/>
      <c r="V35" s="498"/>
      <c r="W35" s="498"/>
      <c r="X35" s="498"/>
      <c r="Y35" s="498"/>
      <c r="Z35" s="498"/>
      <c r="AA35" s="292"/>
      <c r="AB35" s="4"/>
      <c r="AC35" s="4"/>
      <c r="AD35" s="4"/>
      <c r="AE35" s="4"/>
      <c r="AF35" s="4"/>
      <c r="AH35" s="216"/>
      <c r="AI35" s="185"/>
      <c r="AJ35" s="185"/>
      <c r="AK35" s="185"/>
      <c r="AL35" s="185"/>
      <c r="AM35" s="185"/>
    </row>
    <row r="36" spans="1:39" ht="19.899999999999999" customHeight="1">
      <c r="A36" s="201">
        <f>'様式4-1'!A36</f>
        <v>0</v>
      </c>
      <c r="B36" s="5" t="s">
        <v>11</v>
      </c>
      <c r="C36" s="5">
        <f>'様式4-1'!C36</f>
        <v>0</v>
      </c>
      <c r="D36" s="5">
        <f>'様式4-1'!D36</f>
        <v>0</v>
      </c>
      <c r="E36" s="5" t="s">
        <v>11</v>
      </c>
      <c r="F36" s="5">
        <f>'様式4-1'!F36</f>
        <v>0</v>
      </c>
      <c r="G36" s="5">
        <f>'様式4-1'!G36</f>
        <v>0</v>
      </c>
      <c r="H36" s="5" t="s">
        <v>11</v>
      </c>
      <c r="I36" s="5">
        <f>'様式4-1'!I36</f>
        <v>0</v>
      </c>
      <c r="J36" s="5">
        <f>'様式4-1'!J36</f>
        <v>0</v>
      </c>
      <c r="K36" s="3">
        <f t="shared" ref="K36" si="304">IF(I36&gt;0,A36*C36*F36*I36,IF(F36&gt;0,A36*C36*F36,A36*C36))</f>
        <v>0</v>
      </c>
      <c r="L36" s="3">
        <f t="shared" ref="L36" si="305">K36-O36</f>
        <v>0</v>
      </c>
      <c r="M36" s="3">
        <f t="shared" ref="M36" si="306">ROUNDDOWN(L36/2,0)</f>
        <v>0</v>
      </c>
      <c r="N36" s="3">
        <f t="shared" ref="N36" si="307">L36-M36</f>
        <v>0</v>
      </c>
      <c r="O36" s="3">
        <f>'様式4-1'!O36</f>
        <v>0</v>
      </c>
      <c r="P36" s="167"/>
      <c r="Q36" s="168"/>
      <c r="R36" s="175">
        <f t="shared" si="302"/>
        <v>0</v>
      </c>
      <c r="S36" s="5" t="s">
        <v>11</v>
      </c>
      <c r="T36" s="176">
        <f t="shared" ref="T36" si="308">C36</f>
        <v>0</v>
      </c>
      <c r="U36" s="176">
        <f t="shared" ref="U36" si="309">D36</f>
        <v>0</v>
      </c>
      <c r="V36" s="5" t="s">
        <v>11</v>
      </c>
      <c r="W36" s="176">
        <f t="shared" ref="W36" si="310">F36</f>
        <v>0</v>
      </c>
      <c r="X36" s="176">
        <f t="shared" ref="X36" si="311">G36</f>
        <v>0</v>
      </c>
      <c r="Y36" s="5" t="s">
        <v>11</v>
      </c>
      <c r="Z36" s="176">
        <f t="shared" ref="Z36" si="312">I36</f>
        <v>0</v>
      </c>
      <c r="AA36" s="176">
        <f t="shared" ref="AA36" si="313">J36</f>
        <v>0</v>
      </c>
      <c r="AB36" s="3">
        <f t="shared" ref="AB36" si="314">IF(Z36&gt;0,R36*T36*W36*Z36,IF(W36&gt;0,R36*T36*W36,R36*T36))</f>
        <v>0</v>
      </c>
      <c r="AC36" s="3">
        <f t="shared" ref="AC36" si="315">AB36-AF36</f>
        <v>0</v>
      </c>
      <c r="AD36" s="3">
        <f t="shared" ref="AD36" si="316">ROUNDDOWN(AC36/2,0)</f>
        <v>0</v>
      </c>
      <c r="AE36" s="3">
        <f t="shared" ref="AE36" si="317">AC36-AD36</f>
        <v>0</v>
      </c>
      <c r="AF36" s="177">
        <f t="shared" ref="AF36" si="318">O36</f>
        <v>0</v>
      </c>
      <c r="AH36" s="217" t="str">
        <f t="shared" ref="AH36" si="319">IF(AB36&gt;=1000000,"相見積書提出必要",IF(AB36&gt;=100000,"見積書提出必要",""))</f>
        <v/>
      </c>
      <c r="AI36" s="186">
        <f t="shared" ref="AI36" si="320">AB36-K36</f>
        <v>0</v>
      </c>
      <c r="AJ36" s="186">
        <f t="shared" ref="AJ36" si="321">AC36-L36</f>
        <v>0</v>
      </c>
      <c r="AK36" s="186">
        <f t="shared" ref="AK36" si="322">AD36-M36</f>
        <v>0</v>
      </c>
      <c r="AL36" s="186">
        <f t="shared" ref="AL36" si="323">AE36-N36</f>
        <v>0</v>
      </c>
      <c r="AM36" s="186">
        <f t="shared" ref="AM36" si="324">AF36-O36</f>
        <v>0</v>
      </c>
    </row>
    <row r="37" spans="1:39" ht="19.899999999999999" customHeight="1">
      <c r="A37" s="200" t="str">
        <f>'様式4-1'!A37</f>
        <v>【】</v>
      </c>
      <c r="B37" s="493">
        <f>'様式4-1'!B37</f>
        <v>0</v>
      </c>
      <c r="C37" s="497"/>
      <c r="D37" s="497"/>
      <c r="E37" s="497"/>
      <c r="F37" s="497"/>
      <c r="G37" s="497"/>
      <c r="H37" s="497"/>
      <c r="I37" s="497"/>
      <c r="J37" s="292"/>
      <c r="K37" s="4"/>
      <c r="L37" s="4"/>
      <c r="M37" s="4"/>
      <c r="N37" s="4"/>
      <c r="O37" s="4"/>
      <c r="P37" s="167"/>
      <c r="Q37" s="168"/>
      <c r="R37" s="7" t="str">
        <f t="shared" ref="R37:R38" si="325">A37</f>
        <v>【】</v>
      </c>
      <c r="S37" s="495">
        <f t="shared" ref="S37" si="326">B37</f>
        <v>0</v>
      </c>
      <c r="T37" s="498"/>
      <c r="U37" s="498"/>
      <c r="V37" s="498"/>
      <c r="W37" s="498"/>
      <c r="X37" s="498"/>
      <c r="Y37" s="498"/>
      <c r="Z37" s="498"/>
      <c r="AA37" s="292"/>
      <c r="AB37" s="4"/>
      <c r="AC37" s="4"/>
      <c r="AD37" s="4"/>
      <c r="AE37" s="4"/>
      <c r="AF37" s="4"/>
      <c r="AH37" s="216"/>
      <c r="AI37" s="185"/>
      <c r="AJ37" s="185"/>
      <c r="AK37" s="185"/>
      <c r="AL37" s="185"/>
      <c r="AM37" s="185"/>
    </row>
    <row r="38" spans="1:39" ht="19.899999999999999" customHeight="1">
      <c r="A38" s="201">
        <f>'様式4-1'!A38</f>
        <v>0</v>
      </c>
      <c r="B38" s="5" t="s">
        <v>11</v>
      </c>
      <c r="C38" s="5">
        <f>'様式4-1'!C38</f>
        <v>0</v>
      </c>
      <c r="D38" s="5">
        <f>'様式4-1'!D38</f>
        <v>0</v>
      </c>
      <c r="E38" s="5" t="s">
        <v>11</v>
      </c>
      <c r="F38" s="5">
        <f>'様式4-1'!F38</f>
        <v>0</v>
      </c>
      <c r="G38" s="5">
        <f>'様式4-1'!G38</f>
        <v>0</v>
      </c>
      <c r="H38" s="5" t="s">
        <v>11</v>
      </c>
      <c r="I38" s="5">
        <f>'様式4-1'!I38</f>
        <v>0</v>
      </c>
      <c r="J38" s="5">
        <f>'様式4-1'!J38</f>
        <v>0</v>
      </c>
      <c r="K38" s="3">
        <f t="shared" ref="K38" si="327">IF(I38&gt;0,A38*C38*F38*I38,IF(F38&gt;0,A38*C38*F38,A38*C38))</f>
        <v>0</v>
      </c>
      <c r="L38" s="3">
        <f t="shared" ref="L38" si="328">K38-O38</f>
        <v>0</v>
      </c>
      <c r="M38" s="3">
        <f t="shared" ref="M38" si="329">ROUNDDOWN(L38/2,0)</f>
        <v>0</v>
      </c>
      <c r="N38" s="3">
        <f t="shared" ref="N38" si="330">L38-M38</f>
        <v>0</v>
      </c>
      <c r="O38" s="3">
        <f>'様式4-1'!O38</f>
        <v>0</v>
      </c>
      <c r="P38" s="167"/>
      <c r="Q38" s="168"/>
      <c r="R38" s="175">
        <f t="shared" si="325"/>
        <v>0</v>
      </c>
      <c r="S38" s="5" t="s">
        <v>11</v>
      </c>
      <c r="T38" s="176">
        <f t="shared" ref="T38" si="331">C38</f>
        <v>0</v>
      </c>
      <c r="U38" s="176">
        <f t="shared" ref="U38" si="332">D38</f>
        <v>0</v>
      </c>
      <c r="V38" s="5" t="s">
        <v>11</v>
      </c>
      <c r="W38" s="176">
        <f t="shared" ref="W38" si="333">F38</f>
        <v>0</v>
      </c>
      <c r="X38" s="176">
        <f t="shared" ref="X38" si="334">G38</f>
        <v>0</v>
      </c>
      <c r="Y38" s="5" t="s">
        <v>11</v>
      </c>
      <c r="Z38" s="176">
        <f t="shared" ref="Z38" si="335">I38</f>
        <v>0</v>
      </c>
      <c r="AA38" s="176">
        <f t="shared" ref="AA38" si="336">J38</f>
        <v>0</v>
      </c>
      <c r="AB38" s="3">
        <f t="shared" ref="AB38" si="337">IF(Z38&gt;0,R38*T38*W38*Z38,IF(W38&gt;0,R38*T38*W38,R38*T38))</f>
        <v>0</v>
      </c>
      <c r="AC38" s="3">
        <f t="shared" ref="AC38" si="338">AB38-AF38</f>
        <v>0</v>
      </c>
      <c r="AD38" s="3">
        <f t="shared" ref="AD38" si="339">ROUNDDOWN(AC38/2,0)</f>
        <v>0</v>
      </c>
      <c r="AE38" s="3">
        <f t="shared" ref="AE38" si="340">AC38-AD38</f>
        <v>0</v>
      </c>
      <c r="AF38" s="177">
        <f t="shared" ref="AF38" si="341">O38</f>
        <v>0</v>
      </c>
      <c r="AH38" s="217" t="str">
        <f t="shared" ref="AH38" si="342">IF(AB38&gt;=1000000,"相見積書提出必要",IF(AB38&gt;=100000,"見積書提出必要",""))</f>
        <v/>
      </c>
      <c r="AI38" s="186">
        <f t="shared" ref="AI38" si="343">AB38-K38</f>
        <v>0</v>
      </c>
      <c r="AJ38" s="186">
        <f t="shared" ref="AJ38" si="344">AC38-L38</f>
        <v>0</v>
      </c>
      <c r="AK38" s="186">
        <f t="shared" ref="AK38" si="345">AD38-M38</f>
        <v>0</v>
      </c>
      <c r="AL38" s="186">
        <f t="shared" ref="AL38" si="346">AE38-N38</f>
        <v>0</v>
      </c>
      <c r="AM38" s="186">
        <f t="shared" ref="AM38" si="347">AF38-O38</f>
        <v>0</v>
      </c>
    </row>
    <row r="39" spans="1:39" ht="19.899999999999999" customHeight="1">
      <c r="A39" s="200" t="str">
        <f>'様式4-1'!A39</f>
        <v>【】</v>
      </c>
      <c r="B39" s="493">
        <f>'様式4-1'!B39</f>
        <v>0</v>
      </c>
      <c r="C39" s="497"/>
      <c r="D39" s="497"/>
      <c r="E39" s="497"/>
      <c r="F39" s="497"/>
      <c r="G39" s="497"/>
      <c r="H39" s="497"/>
      <c r="I39" s="497"/>
      <c r="J39" s="292"/>
      <c r="K39" s="4"/>
      <c r="L39" s="4"/>
      <c r="M39" s="4"/>
      <c r="N39" s="4"/>
      <c r="O39" s="4"/>
      <c r="P39" s="167"/>
      <c r="Q39" s="168"/>
      <c r="R39" s="7" t="str">
        <f t="shared" ref="R39:R40" si="348">A39</f>
        <v>【】</v>
      </c>
      <c r="S39" s="495">
        <f t="shared" ref="S39" si="349">B39</f>
        <v>0</v>
      </c>
      <c r="T39" s="498"/>
      <c r="U39" s="498"/>
      <c r="V39" s="498"/>
      <c r="W39" s="498"/>
      <c r="X39" s="498"/>
      <c r="Y39" s="498"/>
      <c r="Z39" s="498"/>
      <c r="AA39" s="292"/>
      <c r="AB39" s="4"/>
      <c r="AC39" s="4"/>
      <c r="AD39" s="4"/>
      <c r="AE39" s="4"/>
      <c r="AF39" s="4"/>
      <c r="AH39" s="216"/>
      <c r="AI39" s="185"/>
      <c r="AJ39" s="185"/>
      <c r="AK39" s="185"/>
      <c r="AL39" s="185"/>
      <c r="AM39" s="185"/>
    </row>
    <row r="40" spans="1:39" ht="19.899999999999999" customHeight="1">
      <c r="A40" s="201">
        <f>'様式4-1'!A40</f>
        <v>0</v>
      </c>
      <c r="B40" s="5" t="s">
        <v>11</v>
      </c>
      <c r="C40" s="5">
        <f>'様式4-1'!C40</f>
        <v>0</v>
      </c>
      <c r="D40" s="5">
        <f>'様式4-1'!D40</f>
        <v>0</v>
      </c>
      <c r="E40" s="5" t="s">
        <v>11</v>
      </c>
      <c r="F40" s="5">
        <f>'様式4-1'!F40</f>
        <v>0</v>
      </c>
      <c r="G40" s="5">
        <f>'様式4-1'!G40</f>
        <v>0</v>
      </c>
      <c r="H40" s="5" t="s">
        <v>11</v>
      </c>
      <c r="I40" s="5">
        <f>'様式4-1'!I40</f>
        <v>0</v>
      </c>
      <c r="J40" s="5">
        <f>'様式4-1'!J40</f>
        <v>0</v>
      </c>
      <c r="K40" s="3">
        <f t="shared" ref="K40" si="350">IF(I40&gt;0,A40*C40*F40*I40,IF(F40&gt;0,A40*C40*F40,A40*C40))</f>
        <v>0</v>
      </c>
      <c r="L40" s="3">
        <f t="shared" ref="L40" si="351">K40-O40</f>
        <v>0</v>
      </c>
      <c r="M40" s="3">
        <f t="shared" ref="M40" si="352">ROUNDDOWN(L40/2,0)</f>
        <v>0</v>
      </c>
      <c r="N40" s="3">
        <f t="shared" ref="N40" si="353">L40-M40</f>
        <v>0</v>
      </c>
      <c r="O40" s="3">
        <f>'様式4-1'!O40</f>
        <v>0</v>
      </c>
      <c r="P40" s="167"/>
      <c r="Q40" s="168"/>
      <c r="R40" s="175">
        <f t="shared" si="348"/>
        <v>0</v>
      </c>
      <c r="S40" s="5" t="s">
        <v>11</v>
      </c>
      <c r="T40" s="176">
        <f t="shared" ref="T40" si="354">C40</f>
        <v>0</v>
      </c>
      <c r="U40" s="176">
        <f t="shared" ref="U40" si="355">D40</f>
        <v>0</v>
      </c>
      <c r="V40" s="5" t="s">
        <v>11</v>
      </c>
      <c r="W40" s="176">
        <f t="shared" ref="W40" si="356">F40</f>
        <v>0</v>
      </c>
      <c r="X40" s="176">
        <f t="shared" ref="X40" si="357">G40</f>
        <v>0</v>
      </c>
      <c r="Y40" s="5" t="s">
        <v>11</v>
      </c>
      <c r="Z40" s="176">
        <f t="shared" ref="Z40" si="358">I40</f>
        <v>0</v>
      </c>
      <c r="AA40" s="176">
        <f t="shared" ref="AA40" si="359">J40</f>
        <v>0</v>
      </c>
      <c r="AB40" s="3">
        <f t="shared" ref="AB40" si="360">IF(Z40&gt;0,R40*T40*W40*Z40,IF(W40&gt;0,R40*T40*W40,R40*T40))</f>
        <v>0</v>
      </c>
      <c r="AC40" s="3">
        <f t="shared" ref="AC40" si="361">AB40-AF40</f>
        <v>0</v>
      </c>
      <c r="AD40" s="3">
        <f t="shared" ref="AD40" si="362">ROUNDDOWN(AC40/2,0)</f>
        <v>0</v>
      </c>
      <c r="AE40" s="3">
        <f t="shared" ref="AE40" si="363">AC40-AD40</f>
        <v>0</v>
      </c>
      <c r="AF40" s="177">
        <f t="shared" ref="AF40" si="364">O40</f>
        <v>0</v>
      </c>
      <c r="AH40" s="217" t="str">
        <f t="shared" ref="AH40" si="365">IF(AB40&gt;=1000000,"相見積書提出必要",IF(AB40&gt;=100000,"見積書提出必要",""))</f>
        <v/>
      </c>
      <c r="AI40" s="186">
        <f t="shared" ref="AI40" si="366">AB40-K40</f>
        <v>0</v>
      </c>
      <c r="AJ40" s="186">
        <f t="shared" ref="AJ40" si="367">AC40-L40</f>
        <v>0</v>
      </c>
      <c r="AK40" s="186">
        <f t="shared" ref="AK40" si="368">AD40-M40</f>
        <v>0</v>
      </c>
      <c r="AL40" s="186">
        <f t="shared" ref="AL40" si="369">AE40-N40</f>
        <v>0</v>
      </c>
      <c r="AM40" s="186">
        <f t="shared" ref="AM40" si="370">AF40-O40</f>
        <v>0</v>
      </c>
    </row>
    <row r="41" spans="1:39" ht="19.899999999999999" customHeight="1">
      <c r="A41" s="200" t="str">
        <f>'様式4-1'!A41</f>
        <v>【】</v>
      </c>
      <c r="B41" s="493">
        <f>'様式4-1'!B41</f>
        <v>0</v>
      </c>
      <c r="C41" s="497"/>
      <c r="D41" s="497"/>
      <c r="E41" s="497"/>
      <c r="F41" s="497"/>
      <c r="G41" s="497"/>
      <c r="H41" s="497"/>
      <c r="I41" s="497"/>
      <c r="J41" s="292"/>
      <c r="K41" s="4"/>
      <c r="L41" s="4"/>
      <c r="M41" s="4"/>
      <c r="N41" s="4"/>
      <c r="O41" s="4"/>
      <c r="P41" s="167"/>
      <c r="Q41" s="168"/>
      <c r="R41" s="7" t="str">
        <f t="shared" ref="R41:R42" si="371">A41</f>
        <v>【】</v>
      </c>
      <c r="S41" s="495">
        <f t="shared" ref="S41" si="372">B41</f>
        <v>0</v>
      </c>
      <c r="T41" s="498"/>
      <c r="U41" s="498"/>
      <c r="V41" s="498"/>
      <c r="W41" s="498"/>
      <c r="X41" s="498"/>
      <c r="Y41" s="498"/>
      <c r="Z41" s="498"/>
      <c r="AA41" s="292"/>
      <c r="AB41" s="4"/>
      <c r="AC41" s="4"/>
      <c r="AD41" s="4"/>
      <c r="AE41" s="4"/>
      <c r="AF41" s="4"/>
      <c r="AH41" s="216"/>
      <c r="AI41" s="185"/>
      <c r="AJ41" s="185"/>
      <c r="AK41" s="185"/>
      <c r="AL41" s="185"/>
      <c r="AM41" s="185"/>
    </row>
    <row r="42" spans="1:39" ht="19.899999999999999" customHeight="1">
      <c r="A42" s="201">
        <f>'様式4-1'!A42</f>
        <v>0</v>
      </c>
      <c r="B42" s="5" t="s">
        <v>11</v>
      </c>
      <c r="C42" s="5">
        <f>'様式4-1'!C42</f>
        <v>0</v>
      </c>
      <c r="D42" s="5">
        <f>'様式4-1'!D42</f>
        <v>0</v>
      </c>
      <c r="E42" s="5" t="s">
        <v>11</v>
      </c>
      <c r="F42" s="5">
        <f>'様式4-1'!F42</f>
        <v>0</v>
      </c>
      <c r="G42" s="5">
        <f>'様式4-1'!G42</f>
        <v>0</v>
      </c>
      <c r="H42" s="5" t="s">
        <v>11</v>
      </c>
      <c r="I42" s="5">
        <f>'様式4-1'!I42</f>
        <v>0</v>
      </c>
      <c r="J42" s="5">
        <f>'様式4-1'!J42</f>
        <v>0</v>
      </c>
      <c r="K42" s="3">
        <f t="shared" ref="K42" si="373">IF(I42&gt;0,A42*C42*F42*I42,IF(F42&gt;0,A42*C42*F42,A42*C42))</f>
        <v>0</v>
      </c>
      <c r="L42" s="3">
        <f t="shared" ref="L42" si="374">K42-O42</f>
        <v>0</v>
      </c>
      <c r="M42" s="3">
        <f t="shared" ref="M42" si="375">ROUNDDOWN(L42/2,0)</f>
        <v>0</v>
      </c>
      <c r="N42" s="3">
        <f t="shared" ref="N42" si="376">L42-M42</f>
        <v>0</v>
      </c>
      <c r="O42" s="3">
        <f>'様式4-1'!O42</f>
        <v>0</v>
      </c>
      <c r="P42" s="167"/>
      <c r="Q42" s="168"/>
      <c r="R42" s="175">
        <f t="shared" si="371"/>
        <v>0</v>
      </c>
      <c r="S42" s="5" t="s">
        <v>11</v>
      </c>
      <c r="T42" s="176">
        <f t="shared" ref="T42" si="377">C42</f>
        <v>0</v>
      </c>
      <c r="U42" s="176">
        <f t="shared" ref="U42" si="378">D42</f>
        <v>0</v>
      </c>
      <c r="V42" s="5" t="s">
        <v>11</v>
      </c>
      <c r="W42" s="176">
        <f t="shared" ref="W42" si="379">F42</f>
        <v>0</v>
      </c>
      <c r="X42" s="176">
        <f t="shared" ref="X42" si="380">G42</f>
        <v>0</v>
      </c>
      <c r="Y42" s="5" t="s">
        <v>11</v>
      </c>
      <c r="Z42" s="176">
        <f t="shared" ref="Z42" si="381">I42</f>
        <v>0</v>
      </c>
      <c r="AA42" s="176">
        <f t="shared" ref="AA42" si="382">J42</f>
        <v>0</v>
      </c>
      <c r="AB42" s="3">
        <f t="shared" ref="AB42" si="383">IF(Z42&gt;0,R42*T42*W42*Z42,IF(W42&gt;0,R42*T42*W42,R42*T42))</f>
        <v>0</v>
      </c>
      <c r="AC42" s="3">
        <f t="shared" ref="AC42" si="384">AB42-AF42</f>
        <v>0</v>
      </c>
      <c r="AD42" s="3">
        <f t="shared" ref="AD42" si="385">ROUNDDOWN(AC42/2,0)</f>
        <v>0</v>
      </c>
      <c r="AE42" s="3">
        <f t="shared" ref="AE42" si="386">AC42-AD42</f>
        <v>0</v>
      </c>
      <c r="AF42" s="177">
        <f t="shared" ref="AF42" si="387">O42</f>
        <v>0</v>
      </c>
      <c r="AH42" s="217" t="str">
        <f t="shared" ref="AH42" si="388">IF(AB42&gt;=1000000,"相見積書提出必要",IF(AB42&gt;=100000,"見積書提出必要",""))</f>
        <v/>
      </c>
      <c r="AI42" s="186">
        <f t="shared" ref="AI42" si="389">AB42-K42</f>
        <v>0</v>
      </c>
      <c r="AJ42" s="186">
        <f t="shared" ref="AJ42" si="390">AC42-L42</f>
        <v>0</v>
      </c>
      <c r="AK42" s="186">
        <f t="shared" ref="AK42" si="391">AD42-M42</f>
        <v>0</v>
      </c>
      <c r="AL42" s="186">
        <f t="shared" ref="AL42" si="392">AE42-N42</f>
        <v>0</v>
      </c>
      <c r="AM42" s="186">
        <f t="shared" ref="AM42" si="393">AF42-O42</f>
        <v>0</v>
      </c>
    </row>
    <row r="43" spans="1:39" ht="19.899999999999999" customHeight="1">
      <c r="A43" s="200" t="str">
        <f>'様式4-1'!A43</f>
        <v>【】</v>
      </c>
      <c r="B43" s="493">
        <f>'様式4-1'!B43</f>
        <v>0</v>
      </c>
      <c r="C43" s="497"/>
      <c r="D43" s="497"/>
      <c r="E43" s="497"/>
      <c r="F43" s="497"/>
      <c r="G43" s="497"/>
      <c r="H43" s="497"/>
      <c r="I43" s="497"/>
      <c r="J43" s="292"/>
      <c r="K43" s="4"/>
      <c r="L43" s="4"/>
      <c r="M43" s="4"/>
      <c r="N43" s="4"/>
      <c r="O43" s="4"/>
      <c r="P43" s="167"/>
      <c r="Q43" s="168"/>
      <c r="R43" s="7" t="str">
        <f t="shared" ref="R43:R44" si="394">A43</f>
        <v>【】</v>
      </c>
      <c r="S43" s="495">
        <f t="shared" ref="S43" si="395">B43</f>
        <v>0</v>
      </c>
      <c r="T43" s="498"/>
      <c r="U43" s="498"/>
      <c r="V43" s="498"/>
      <c r="W43" s="498"/>
      <c r="X43" s="498"/>
      <c r="Y43" s="498"/>
      <c r="Z43" s="498"/>
      <c r="AA43" s="292"/>
      <c r="AB43" s="4"/>
      <c r="AC43" s="4"/>
      <c r="AD43" s="4"/>
      <c r="AE43" s="4"/>
      <c r="AF43" s="4"/>
      <c r="AH43" s="216"/>
      <c r="AI43" s="185"/>
      <c r="AJ43" s="185"/>
      <c r="AK43" s="185"/>
      <c r="AL43" s="185"/>
      <c r="AM43" s="185"/>
    </row>
    <row r="44" spans="1:39" ht="19.899999999999999" customHeight="1">
      <c r="A44" s="201">
        <f>'様式4-1'!A44</f>
        <v>0</v>
      </c>
      <c r="B44" s="5" t="s">
        <v>11</v>
      </c>
      <c r="C44" s="5">
        <f>'様式4-1'!C44</f>
        <v>0</v>
      </c>
      <c r="D44" s="5">
        <f>'様式4-1'!D44</f>
        <v>0</v>
      </c>
      <c r="E44" s="5" t="s">
        <v>11</v>
      </c>
      <c r="F44" s="5">
        <f>'様式4-1'!F44</f>
        <v>0</v>
      </c>
      <c r="G44" s="5">
        <f>'様式4-1'!G44</f>
        <v>0</v>
      </c>
      <c r="H44" s="5" t="s">
        <v>11</v>
      </c>
      <c r="I44" s="5">
        <f>'様式4-1'!I44</f>
        <v>0</v>
      </c>
      <c r="J44" s="5">
        <f>'様式4-1'!J44</f>
        <v>0</v>
      </c>
      <c r="K44" s="3">
        <f t="shared" ref="K44" si="396">IF(I44&gt;0,A44*C44*F44*I44,IF(F44&gt;0,A44*C44*F44,A44*C44))</f>
        <v>0</v>
      </c>
      <c r="L44" s="3">
        <f t="shared" ref="L44" si="397">K44-O44</f>
        <v>0</v>
      </c>
      <c r="M44" s="3">
        <f t="shared" ref="M44" si="398">ROUNDDOWN(L44/2,0)</f>
        <v>0</v>
      </c>
      <c r="N44" s="3">
        <f t="shared" ref="N44" si="399">L44-M44</f>
        <v>0</v>
      </c>
      <c r="O44" s="3">
        <f>'様式4-1'!O44</f>
        <v>0</v>
      </c>
      <c r="P44" s="167"/>
      <c r="Q44" s="168"/>
      <c r="R44" s="175">
        <f t="shared" si="394"/>
        <v>0</v>
      </c>
      <c r="S44" s="5" t="s">
        <v>11</v>
      </c>
      <c r="T44" s="176">
        <f t="shared" ref="T44" si="400">C44</f>
        <v>0</v>
      </c>
      <c r="U44" s="176">
        <f t="shared" ref="U44" si="401">D44</f>
        <v>0</v>
      </c>
      <c r="V44" s="5" t="s">
        <v>11</v>
      </c>
      <c r="W44" s="176">
        <f t="shared" ref="W44" si="402">F44</f>
        <v>0</v>
      </c>
      <c r="X44" s="176">
        <f t="shared" ref="X44" si="403">G44</f>
        <v>0</v>
      </c>
      <c r="Y44" s="5" t="s">
        <v>11</v>
      </c>
      <c r="Z44" s="176">
        <f t="shared" ref="Z44" si="404">I44</f>
        <v>0</v>
      </c>
      <c r="AA44" s="176">
        <f t="shared" ref="AA44" si="405">J44</f>
        <v>0</v>
      </c>
      <c r="AB44" s="3">
        <f t="shared" ref="AB44" si="406">IF(Z44&gt;0,R44*T44*W44*Z44,IF(W44&gt;0,R44*T44*W44,R44*T44))</f>
        <v>0</v>
      </c>
      <c r="AC44" s="3">
        <f t="shared" ref="AC44" si="407">AB44-AF44</f>
        <v>0</v>
      </c>
      <c r="AD44" s="3">
        <f t="shared" ref="AD44" si="408">ROUNDDOWN(AC44/2,0)</f>
        <v>0</v>
      </c>
      <c r="AE44" s="3">
        <f t="shared" ref="AE44" si="409">AC44-AD44</f>
        <v>0</v>
      </c>
      <c r="AF44" s="177">
        <f t="shared" ref="AF44" si="410">O44</f>
        <v>0</v>
      </c>
      <c r="AH44" s="217" t="str">
        <f t="shared" ref="AH44" si="411">IF(AB44&gt;=1000000,"相見積書提出必要",IF(AB44&gt;=100000,"見積書提出必要",""))</f>
        <v/>
      </c>
      <c r="AI44" s="186">
        <f t="shared" ref="AI44" si="412">AB44-K44</f>
        <v>0</v>
      </c>
      <c r="AJ44" s="186">
        <f t="shared" ref="AJ44" si="413">AC44-L44</f>
        <v>0</v>
      </c>
      <c r="AK44" s="186">
        <f t="shared" ref="AK44" si="414">AD44-M44</f>
        <v>0</v>
      </c>
      <c r="AL44" s="186">
        <f t="shared" ref="AL44" si="415">AE44-N44</f>
        <v>0</v>
      </c>
      <c r="AM44" s="186">
        <f t="shared" ref="AM44" si="416">AF44-O44</f>
        <v>0</v>
      </c>
    </row>
    <row r="45" spans="1:39" ht="19.899999999999999" customHeight="1">
      <c r="A45" s="200" t="str">
        <f>'様式4-1'!A45</f>
        <v>【】</v>
      </c>
      <c r="B45" s="493">
        <f>'様式4-1'!B45</f>
        <v>0</v>
      </c>
      <c r="C45" s="497"/>
      <c r="D45" s="497"/>
      <c r="E45" s="497"/>
      <c r="F45" s="497"/>
      <c r="G45" s="497"/>
      <c r="H45" s="497"/>
      <c r="I45" s="497"/>
      <c r="J45" s="292"/>
      <c r="K45" s="4"/>
      <c r="L45" s="4"/>
      <c r="M45" s="4"/>
      <c r="N45" s="4"/>
      <c r="O45" s="4"/>
      <c r="P45" s="167"/>
      <c r="Q45" s="168"/>
      <c r="R45" s="7" t="str">
        <f t="shared" ref="R45:R46" si="417">A45</f>
        <v>【】</v>
      </c>
      <c r="S45" s="495">
        <f t="shared" ref="S45" si="418">B45</f>
        <v>0</v>
      </c>
      <c r="T45" s="498"/>
      <c r="U45" s="498"/>
      <c r="V45" s="498"/>
      <c r="W45" s="498"/>
      <c r="X45" s="498"/>
      <c r="Y45" s="498"/>
      <c r="Z45" s="498"/>
      <c r="AA45" s="292"/>
      <c r="AB45" s="4"/>
      <c r="AC45" s="4"/>
      <c r="AD45" s="4"/>
      <c r="AE45" s="4"/>
      <c r="AF45" s="4"/>
      <c r="AH45" s="216"/>
      <c r="AI45" s="185"/>
      <c r="AJ45" s="185"/>
      <c r="AK45" s="185"/>
      <c r="AL45" s="185"/>
      <c r="AM45" s="185"/>
    </row>
    <row r="46" spans="1:39" ht="19.899999999999999" customHeight="1">
      <c r="A46" s="201">
        <f>'様式4-1'!A46</f>
        <v>0</v>
      </c>
      <c r="B46" s="5" t="s">
        <v>11</v>
      </c>
      <c r="C46" s="5">
        <f>'様式4-1'!C46</f>
        <v>0</v>
      </c>
      <c r="D46" s="5">
        <f>'様式4-1'!D46</f>
        <v>0</v>
      </c>
      <c r="E46" s="5" t="s">
        <v>11</v>
      </c>
      <c r="F46" s="5">
        <f>'様式4-1'!F46</f>
        <v>0</v>
      </c>
      <c r="G46" s="5">
        <f>'様式4-1'!G46</f>
        <v>0</v>
      </c>
      <c r="H46" s="5" t="s">
        <v>11</v>
      </c>
      <c r="I46" s="5">
        <f>'様式4-1'!I46</f>
        <v>0</v>
      </c>
      <c r="J46" s="5">
        <f>'様式4-1'!J46</f>
        <v>0</v>
      </c>
      <c r="K46" s="3">
        <f t="shared" ref="K46" si="419">IF(I46&gt;0,A46*C46*F46*I46,IF(F46&gt;0,A46*C46*F46,A46*C46))</f>
        <v>0</v>
      </c>
      <c r="L46" s="3">
        <f t="shared" ref="L46" si="420">K46-O46</f>
        <v>0</v>
      </c>
      <c r="M46" s="3">
        <f t="shared" ref="M46" si="421">ROUNDDOWN(L46/2,0)</f>
        <v>0</v>
      </c>
      <c r="N46" s="3">
        <f t="shared" ref="N46" si="422">L46-M46</f>
        <v>0</v>
      </c>
      <c r="O46" s="3">
        <f>'様式4-1'!O46</f>
        <v>0</v>
      </c>
      <c r="P46" s="167"/>
      <c r="Q46" s="168"/>
      <c r="R46" s="175">
        <f t="shared" si="417"/>
        <v>0</v>
      </c>
      <c r="S46" s="5" t="s">
        <v>11</v>
      </c>
      <c r="T46" s="176">
        <f t="shared" ref="T46" si="423">C46</f>
        <v>0</v>
      </c>
      <c r="U46" s="176">
        <f t="shared" ref="U46" si="424">D46</f>
        <v>0</v>
      </c>
      <c r="V46" s="5" t="s">
        <v>11</v>
      </c>
      <c r="W46" s="176">
        <f t="shared" ref="W46" si="425">F46</f>
        <v>0</v>
      </c>
      <c r="X46" s="176">
        <f t="shared" ref="X46" si="426">G46</f>
        <v>0</v>
      </c>
      <c r="Y46" s="5" t="s">
        <v>11</v>
      </c>
      <c r="Z46" s="176">
        <f t="shared" ref="Z46" si="427">I46</f>
        <v>0</v>
      </c>
      <c r="AA46" s="176">
        <f t="shared" ref="AA46" si="428">J46</f>
        <v>0</v>
      </c>
      <c r="AB46" s="3">
        <f t="shared" ref="AB46" si="429">IF(Z46&gt;0,R46*T46*W46*Z46,IF(W46&gt;0,R46*T46*W46,R46*T46))</f>
        <v>0</v>
      </c>
      <c r="AC46" s="3">
        <f t="shared" ref="AC46" si="430">AB46-AF46</f>
        <v>0</v>
      </c>
      <c r="AD46" s="3">
        <f t="shared" ref="AD46" si="431">ROUNDDOWN(AC46/2,0)</f>
        <v>0</v>
      </c>
      <c r="AE46" s="3">
        <f t="shared" ref="AE46" si="432">AC46-AD46</f>
        <v>0</v>
      </c>
      <c r="AF46" s="177">
        <f t="shared" ref="AF46" si="433">O46</f>
        <v>0</v>
      </c>
      <c r="AH46" s="217" t="str">
        <f t="shared" ref="AH46" si="434">IF(AB46&gt;=1000000,"相見積書提出必要",IF(AB46&gt;=100000,"見積書提出必要",""))</f>
        <v/>
      </c>
      <c r="AI46" s="186">
        <f t="shared" ref="AI46" si="435">AB46-K46</f>
        <v>0</v>
      </c>
      <c r="AJ46" s="186">
        <f t="shared" ref="AJ46" si="436">AC46-L46</f>
        <v>0</v>
      </c>
      <c r="AK46" s="186">
        <f t="shared" ref="AK46" si="437">AD46-M46</f>
        <v>0</v>
      </c>
      <c r="AL46" s="186">
        <f t="shared" ref="AL46" si="438">AE46-N46</f>
        <v>0</v>
      </c>
      <c r="AM46" s="186">
        <f t="shared" ref="AM46" si="439">AF46-O46</f>
        <v>0</v>
      </c>
    </row>
    <row r="47" spans="1:39" ht="19.899999999999999" customHeight="1">
      <c r="A47" s="200" t="str">
        <f>'様式4-1'!A47</f>
        <v>【】</v>
      </c>
      <c r="B47" s="493">
        <f>'様式4-1'!B47</f>
        <v>0</v>
      </c>
      <c r="C47" s="497"/>
      <c r="D47" s="497"/>
      <c r="E47" s="497"/>
      <c r="F47" s="497"/>
      <c r="G47" s="497"/>
      <c r="H47" s="497"/>
      <c r="I47" s="497"/>
      <c r="J47" s="292"/>
      <c r="K47" s="4"/>
      <c r="L47" s="4"/>
      <c r="M47" s="4"/>
      <c r="N47" s="4"/>
      <c r="O47" s="4"/>
      <c r="P47" s="167"/>
      <c r="Q47" s="168"/>
      <c r="R47" s="7" t="str">
        <f t="shared" ref="R47:R48" si="440">A47</f>
        <v>【】</v>
      </c>
      <c r="S47" s="495">
        <f t="shared" ref="S47" si="441">B47</f>
        <v>0</v>
      </c>
      <c r="T47" s="498"/>
      <c r="U47" s="498"/>
      <c r="V47" s="498"/>
      <c r="W47" s="498"/>
      <c r="X47" s="498"/>
      <c r="Y47" s="498"/>
      <c r="Z47" s="498"/>
      <c r="AA47" s="292"/>
      <c r="AB47" s="4"/>
      <c r="AC47" s="4"/>
      <c r="AD47" s="4"/>
      <c r="AE47" s="4"/>
      <c r="AF47" s="4"/>
      <c r="AH47" s="216"/>
      <c r="AI47" s="185"/>
      <c r="AJ47" s="185"/>
      <c r="AK47" s="185"/>
      <c r="AL47" s="185"/>
      <c r="AM47" s="185"/>
    </row>
    <row r="48" spans="1:39" ht="19.899999999999999" customHeight="1">
      <c r="A48" s="201">
        <f>'様式4-1'!A48</f>
        <v>0</v>
      </c>
      <c r="B48" s="5" t="s">
        <v>11</v>
      </c>
      <c r="C48" s="5">
        <f>'様式4-1'!C48</f>
        <v>0</v>
      </c>
      <c r="D48" s="5">
        <f>'様式4-1'!D48</f>
        <v>0</v>
      </c>
      <c r="E48" s="5" t="s">
        <v>11</v>
      </c>
      <c r="F48" s="5">
        <f>'様式4-1'!F48</f>
        <v>0</v>
      </c>
      <c r="G48" s="5">
        <f>'様式4-1'!G48</f>
        <v>0</v>
      </c>
      <c r="H48" s="5" t="s">
        <v>11</v>
      </c>
      <c r="I48" s="5">
        <f>'様式4-1'!I48</f>
        <v>0</v>
      </c>
      <c r="J48" s="5">
        <f>'様式4-1'!J48</f>
        <v>0</v>
      </c>
      <c r="K48" s="3">
        <f t="shared" ref="K48" si="442">IF(I48&gt;0,A48*C48*F48*I48,IF(F48&gt;0,A48*C48*F48,A48*C48))</f>
        <v>0</v>
      </c>
      <c r="L48" s="3">
        <f t="shared" ref="L48" si="443">K48-O48</f>
        <v>0</v>
      </c>
      <c r="M48" s="3">
        <f t="shared" ref="M48" si="444">ROUNDDOWN(L48/2,0)</f>
        <v>0</v>
      </c>
      <c r="N48" s="3">
        <f t="shared" ref="N48" si="445">L48-M48</f>
        <v>0</v>
      </c>
      <c r="O48" s="3">
        <f>'様式4-1'!O48</f>
        <v>0</v>
      </c>
      <c r="P48" s="167"/>
      <c r="Q48" s="168"/>
      <c r="R48" s="175">
        <f t="shared" si="440"/>
        <v>0</v>
      </c>
      <c r="S48" s="5" t="s">
        <v>11</v>
      </c>
      <c r="T48" s="176">
        <f t="shared" ref="T48" si="446">C48</f>
        <v>0</v>
      </c>
      <c r="U48" s="176">
        <f t="shared" ref="U48" si="447">D48</f>
        <v>0</v>
      </c>
      <c r="V48" s="5" t="s">
        <v>11</v>
      </c>
      <c r="W48" s="176">
        <f t="shared" ref="W48" si="448">F48</f>
        <v>0</v>
      </c>
      <c r="X48" s="176">
        <f t="shared" ref="X48" si="449">G48</f>
        <v>0</v>
      </c>
      <c r="Y48" s="5" t="s">
        <v>11</v>
      </c>
      <c r="Z48" s="176">
        <f t="shared" ref="Z48" si="450">I48</f>
        <v>0</v>
      </c>
      <c r="AA48" s="176">
        <f t="shared" ref="AA48" si="451">J48</f>
        <v>0</v>
      </c>
      <c r="AB48" s="3">
        <f t="shared" ref="AB48" si="452">IF(Z48&gt;0,R48*T48*W48*Z48,IF(W48&gt;0,R48*T48*W48,R48*T48))</f>
        <v>0</v>
      </c>
      <c r="AC48" s="3">
        <f t="shared" ref="AC48" si="453">AB48-AF48</f>
        <v>0</v>
      </c>
      <c r="AD48" s="3">
        <f t="shared" ref="AD48" si="454">ROUNDDOWN(AC48/2,0)</f>
        <v>0</v>
      </c>
      <c r="AE48" s="3">
        <f t="shared" ref="AE48" si="455">AC48-AD48</f>
        <v>0</v>
      </c>
      <c r="AF48" s="177">
        <f t="shared" ref="AF48" si="456">O48</f>
        <v>0</v>
      </c>
      <c r="AH48" s="217" t="str">
        <f t="shared" ref="AH48" si="457">IF(AB48&gt;=1000000,"相見積書提出必要",IF(AB48&gt;=100000,"見積書提出必要",""))</f>
        <v/>
      </c>
      <c r="AI48" s="186">
        <f t="shared" ref="AI48" si="458">AB48-K48</f>
        <v>0</v>
      </c>
      <c r="AJ48" s="186">
        <f t="shared" ref="AJ48" si="459">AC48-L48</f>
        <v>0</v>
      </c>
      <c r="AK48" s="186">
        <f t="shared" ref="AK48" si="460">AD48-M48</f>
        <v>0</v>
      </c>
      <c r="AL48" s="186">
        <f t="shared" ref="AL48" si="461">AE48-N48</f>
        <v>0</v>
      </c>
      <c r="AM48" s="186">
        <f t="shared" ref="AM48" si="462">AF48-O48</f>
        <v>0</v>
      </c>
    </row>
    <row r="49" spans="1:39" ht="19.899999999999999" customHeight="1">
      <c r="A49" s="200" t="str">
        <f>'様式4-1'!A49</f>
        <v>【】</v>
      </c>
      <c r="B49" s="493">
        <f>'様式4-1'!B49</f>
        <v>0</v>
      </c>
      <c r="C49" s="497"/>
      <c r="D49" s="497"/>
      <c r="E49" s="497"/>
      <c r="F49" s="497"/>
      <c r="G49" s="497"/>
      <c r="H49" s="497"/>
      <c r="I49" s="497"/>
      <c r="J49" s="292"/>
      <c r="K49" s="4"/>
      <c r="L49" s="4"/>
      <c r="M49" s="4"/>
      <c r="N49" s="4"/>
      <c r="O49" s="4"/>
      <c r="P49" s="167"/>
      <c r="Q49" s="168"/>
      <c r="R49" s="7" t="str">
        <f t="shared" ref="R49:R50" si="463">A49</f>
        <v>【】</v>
      </c>
      <c r="S49" s="495">
        <f t="shared" ref="S49" si="464">B49</f>
        <v>0</v>
      </c>
      <c r="T49" s="498"/>
      <c r="U49" s="498"/>
      <c r="V49" s="498"/>
      <c r="W49" s="498"/>
      <c r="X49" s="498"/>
      <c r="Y49" s="498"/>
      <c r="Z49" s="498"/>
      <c r="AA49" s="292"/>
      <c r="AB49" s="4"/>
      <c r="AC49" s="4"/>
      <c r="AD49" s="4"/>
      <c r="AE49" s="4"/>
      <c r="AF49" s="4"/>
      <c r="AH49" s="216"/>
      <c r="AI49" s="185"/>
      <c r="AJ49" s="185"/>
      <c r="AK49" s="185"/>
      <c r="AL49" s="185"/>
      <c r="AM49" s="185"/>
    </row>
    <row r="50" spans="1:39" ht="19.899999999999999" customHeight="1">
      <c r="A50" s="201">
        <f>'様式4-1'!A50</f>
        <v>0</v>
      </c>
      <c r="B50" s="5" t="s">
        <v>11</v>
      </c>
      <c r="C50" s="5">
        <f>'様式4-1'!C50</f>
        <v>0</v>
      </c>
      <c r="D50" s="5">
        <f>'様式4-1'!D50</f>
        <v>0</v>
      </c>
      <c r="E50" s="5" t="s">
        <v>11</v>
      </c>
      <c r="F50" s="5">
        <f>'様式4-1'!F50</f>
        <v>0</v>
      </c>
      <c r="G50" s="5">
        <f>'様式4-1'!G50</f>
        <v>0</v>
      </c>
      <c r="H50" s="5" t="s">
        <v>11</v>
      </c>
      <c r="I50" s="5">
        <f>'様式4-1'!I50</f>
        <v>0</v>
      </c>
      <c r="J50" s="5">
        <f>'様式4-1'!J50</f>
        <v>0</v>
      </c>
      <c r="K50" s="3">
        <f t="shared" ref="K50" si="465">IF(I50&gt;0,A50*C50*F50*I50,IF(F50&gt;0,A50*C50*F50,A50*C50))</f>
        <v>0</v>
      </c>
      <c r="L50" s="3">
        <f t="shared" ref="L50" si="466">K50-O50</f>
        <v>0</v>
      </c>
      <c r="M50" s="3">
        <f t="shared" ref="M50" si="467">ROUNDDOWN(L50/2,0)</f>
        <v>0</v>
      </c>
      <c r="N50" s="3">
        <f t="shared" ref="N50" si="468">L50-M50</f>
        <v>0</v>
      </c>
      <c r="O50" s="3">
        <f>'様式4-1'!O50</f>
        <v>0</v>
      </c>
      <c r="P50" s="167"/>
      <c r="Q50" s="168"/>
      <c r="R50" s="175">
        <f t="shared" si="463"/>
        <v>0</v>
      </c>
      <c r="S50" s="5" t="s">
        <v>11</v>
      </c>
      <c r="T50" s="176">
        <f t="shared" ref="T50" si="469">C50</f>
        <v>0</v>
      </c>
      <c r="U50" s="176">
        <f t="shared" ref="U50" si="470">D50</f>
        <v>0</v>
      </c>
      <c r="V50" s="5" t="s">
        <v>11</v>
      </c>
      <c r="W50" s="176">
        <f t="shared" ref="W50" si="471">F50</f>
        <v>0</v>
      </c>
      <c r="X50" s="176">
        <f t="shared" ref="X50" si="472">G50</f>
        <v>0</v>
      </c>
      <c r="Y50" s="5" t="s">
        <v>11</v>
      </c>
      <c r="Z50" s="176">
        <f t="shared" ref="Z50" si="473">I50</f>
        <v>0</v>
      </c>
      <c r="AA50" s="176">
        <f t="shared" ref="AA50" si="474">J50</f>
        <v>0</v>
      </c>
      <c r="AB50" s="3">
        <f t="shared" ref="AB50" si="475">IF(Z50&gt;0,R50*T50*W50*Z50,IF(W50&gt;0,R50*T50*W50,R50*T50))</f>
        <v>0</v>
      </c>
      <c r="AC50" s="3">
        <f t="shared" ref="AC50" si="476">AB50-AF50</f>
        <v>0</v>
      </c>
      <c r="AD50" s="3">
        <f t="shared" ref="AD50" si="477">ROUNDDOWN(AC50/2,0)</f>
        <v>0</v>
      </c>
      <c r="AE50" s="3">
        <f t="shared" ref="AE50" si="478">AC50-AD50</f>
        <v>0</v>
      </c>
      <c r="AF50" s="177">
        <f t="shared" ref="AF50" si="479">O50</f>
        <v>0</v>
      </c>
      <c r="AH50" s="217" t="str">
        <f t="shared" ref="AH50" si="480">IF(AB50&gt;=1000000,"相見積書提出必要",IF(AB50&gt;=100000,"見積書提出必要",""))</f>
        <v/>
      </c>
      <c r="AI50" s="186">
        <f t="shared" ref="AI50" si="481">AB50-K50</f>
        <v>0</v>
      </c>
      <c r="AJ50" s="186">
        <f t="shared" ref="AJ50" si="482">AC50-L50</f>
        <v>0</v>
      </c>
      <c r="AK50" s="186">
        <f t="shared" ref="AK50" si="483">AD50-M50</f>
        <v>0</v>
      </c>
      <c r="AL50" s="186">
        <f t="shared" ref="AL50" si="484">AE50-N50</f>
        <v>0</v>
      </c>
      <c r="AM50" s="186">
        <f t="shared" ref="AM50" si="485">AF50-O50</f>
        <v>0</v>
      </c>
    </row>
    <row r="51" spans="1:39" ht="19.899999999999999" customHeight="1">
      <c r="A51" s="200" t="str">
        <f>'様式4-1'!A51</f>
        <v>【】</v>
      </c>
      <c r="B51" s="493">
        <f>'様式4-1'!B51</f>
        <v>0</v>
      </c>
      <c r="C51" s="497"/>
      <c r="D51" s="497"/>
      <c r="E51" s="497"/>
      <c r="F51" s="497"/>
      <c r="G51" s="497"/>
      <c r="H51" s="497"/>
      <c r="I51" s="497"/>
      <c r="J51" s="292"/>
      <c r="K51" s="4"/>
      <c r="L51" s="4"/>
      <c r="M51" s="4"/>
      <c r="N51" s="4"/>
      <c r="O51" s="4"/>
      <c r="P51" s="167"/>
      <c r="Q51" s="168"/>
      <c r="R51" s="7" t="str">
        <f t="shared" ref="R51:R52" si="486">A51</f>
        <v>【】</v>
      </c>
      <c r="S51" s="495">
        <f t="shared" ref="S51" si="487">B51</f>
        <v>0</v>
      </c>
      <c r="T51" s="498"/>
      <c r="U51" s="498"/>
      <c r="V51" s="498"/>
      <c r="W51" s="498"/>
      <c r="X51" s="498"/>
      <c r="Y51" s="498"/>
      <c r="Z51" s="498"/>
      <c r="AA51" s="292"/>
      <c r="AB51" s="4"/>
      <c r="AC51" s="4"/>
      <c r="AD51" s="4"/>
      <c r="AE51" s="4"/>
      <c r="AF51" s="4"/>
      <c r="AH51" s="216"/>
      <c r="AI51" s="185"/>
      <c r="AJ51" s="185"/>
      <c r="AK51" s="185"/>
      <c r="AL51" s="185"/>
      <c r="AM51" s="185"/>
    </row>
    <row r="52" spans="1:39" ht="19.899999999999999" customHeight="1">
      <c r="A52" s="201">
        <f>'様式4-1'!A52</f>
        <v>0</v>
      </c>
      <c r="B52" s="5" t="s">
        <v>11</v>
      </c>
      <c r="C52" s="5">
        <f>'様式4-1'!C52</f>
        <v>0</v>
      </c>
      <c r="D52" s="5">
        <f>'様式4-1'!D52</f>
        <v>0</v>
      </c>
      <c r="E52" s="5" t="s">
        <v>11</v>
      </c>
      <c r="F52" s="5">
        <f>'様式4-1'!F52</f>
        <v>0</v>
      </c>
      <c r="G52" s="5">
        <f>'様式4-1'!G52</f>
        <v>0</v>
      </c>
      <c r="H52" s="5" t="s">
        <v>11</v>
      </c>
      <c r="I52" s="5">
        <f>'様式4-1'!I52</f>
        <v>0</v>
      </c>
      <c r="J52" s="5">
        <f>'様式4-1'!J52</f>
        <v>0</v>
      </c>
      <c r="K52" s="3">
        <f t="shared" ref="K52" si="488">IF(I52&gt;0,A52*C52*F52*I52,IF(F52&gt;0,A52*C52*F52,A52*C52))</f>
        <v>0</v>
      </c>
      <c r="L52" s="3">
        <f t="shared" ref="L52" si="489">K52-O52</f>
        <v>0</v>
      </c>
      <c r="M52" s="3">
        <f t="shared" ref="M52" si="490">ROUNDDOWN(L52/2,0)</f>
        <v>0</v>
      </c>
      <c r="N52" s="3">
        <f t="shared" ref="N52" si="491">L52-M52</f>
        <v>0</v>
      </c>
      <c r="O52" s="3">
        <f>'様式4-1'!O52</f>
        <v>0</v>
      </c>
      <c r="P52" s="167"/>
      <c r="Q52" s="168"/>
      <c r="R52" s="175">
        <f t="shared" si="486"/>
        <v>0</v>
      </c>
      <c r="S52" s="5" t="s">
        <v>11</v>
      </c>
      <c r="T52" s="176">
        <f t="shared" ref="T52" si="492">C52</f>
        <v>0</v>
      </c>
      <c r="U52" s="176">
        <f t="shared" ref="U52" si="493">D52</f>
        <v>0</v>
      </c>
      <c r="V52" s="5" t="s">
        <v>11</v>
      </c>
      <c r="W52" s="176">
        <f t="shared" ref="W52" si="494">F52</f>
        <v>0</v>
      </c>
      <c r="X52" s="176">
        <f t="shared" ref="X52" si="495">G52</f>
        <v>0</v>
      </c>
      <c r="Y52" s="5" t="s">
        <v>11</v>
      </c>
      <c r="Z52" s="176">
        <f t="shared" ref="Z52" si="496">I52</f>
        <v>0</v>
      </c>
      <c r="AA52" s="176">
        <f t="shared" ref="AA52" si="497">J52</f>
        <v>0</v>
      </c>
      <c r="AB52" s="3">
        <f t="shared" ref="AB52" si="498">IF(Z52&gt;0,R52*T52*W52*Z52,IF(W52&gt;0,R52*T52*W52,R52*T52))</f>
        <v>0</v>
      </c>
      <c r="AC52" s="3">
        <f t="shared" ref="AC52" si="499">AB52-AF52</f>
        <v>0</v>
      </c>
      <c r="AD52" s="3">
        <f t="shared" ref="AD52" si="500">ROUNDDOWN(AC52/2,0)</f>
        <v>0</v>
      </c>
      <c r="AE52" s="3">
        <f t="shared" ref="AE52" si="501">AC52-AD52</f>
        <v>0</v>
      </c>
      <c r="AF52" s="177">
        <f t="shared" ref="AF52" si="502">O52</f>
        <v>0</v>
      </c>
      <c r="AH52" s="217" t="str">
        <f t="shared" ref="AH52" si="503">IF(AB52&gt;=1000000,"相見積書提出必要",IF(AB52&gt;=100000,"見積書提出必要",""))</f>
        <v/>
      </c>
      <c r="AI52" s="186">
        <f t="shared" ref="AI52" si="504">AB52-K52</f>
        <v>0</v>
      </c>
      <c r="AJ52" s="186">
        <f t="shared" ref="AJ52" si="505">AC52-L52</f>
        <v>0</v>
      </c>
      <c r="AK52" s="186">
        <f t="shared" ref="AK52" si="506">AD52-M52</f>
        <v>0</v>
      </c>
      <c r="AL52" s="186">
        <f t="shared" ref="AL52" si="507">AE52-N52</f>
        <v>0</v>
      </c>
      <c r="AM52" s="186">
        <f t="shared" ref="AM52" si="508">AF52-O52</f>
        <v>0</v>
      </c>
    </row>
    <row r="53" spans="1:39" ht="19.899999999999999" customHeight="1">
      <c r="A53" s="200" t="str">
        <f>'様式4-1'!A53</f>
        <v>【】</v>
      </c>
      <c r="B53" s="493">
        <f>'様式4-1'!B53</f>
        <v>0</v>
      </c>
      <c r="C53" s="497"/>
      <c r="D53" s="497"/>
      <c r="E53" s="497"/>
      <c r="F53" s="497"/>
      <c r="G53" s="497"/>
      <c r="H53" s="497"/>
      <c r="I53" s="497"/>
      <c r="J53" s="292"/>
      <c r="K53" s="4"/>
      <c r="L53" s="4"/>
      <c r="M53" s="4"/>
      <c r="N53" s="4"/>
      <c r="O53" s="4"/>
      <c r="P53" s="167"/>
      <c r="Q53" s="168"/>
      <c r="R53" s="7" t="str">
        <f t="shared" ref="R53:R54" si="509">A53</f>
        <v>【】</v>
      </c>
      <c r="S53" s="495">
        <f t="shared" ref="S53" si="510">B53</f>
        <v>0</v>
      </c>
      <c r="T53" s="498"/>
      <c r="U53" s="498"/>
      <c r="V53" s="498"/>
      <c r="W53" s="498"/>
      <c r="X53" s="498"/>
      <c r="Y53" s="498"/>
      <c r="Z53" s="498"/>
      <c r="AA53" s="292"/>
      <c r="AB53" s="4"/>
      <c r="AC53" s="4"/>
      <c r="AD53" s="4"/>
      <c r="AE53" s="4"/>
      <c r="AF53" s="4"/>
      <c r="AH53" s="216"/>
      <c r="AI53" s="185"/>
      <c r="AJ53" s="185"/>
      <c r="AK53" s="185"/>
      <c r="AL53" s="185"/>
      <c r="AM53" s="185"/>
    </row>
    <row r="54" spans="1:39" ht="19.899999999999999" customHeight="1">
      <c r="A54" s="201">
        <f>'様式4-1'!A54</f>
        <v>0</v>
      </c>
      <c r="B54" s="5" t="s">
        <v>11</v>
      </c>
      <c r="C54" s="5">
        <f>'様式4-1'!C54</f>
        <v>0</v>
      </c>
      <c r="D54" s="5">
        <f>'様式4-1'!D54</f>
        <v>0</v>
      </c>
      <c r="E54" s="5" t="s">
        <v>11</v>
      </c>
      <c r="F54" s="5">
        <f>'様式4-1'!F54</f>
        <v>0</v>
      </c>
      <c r="G54" s="5">
        <f>'様式4-1'!G54</f>
        <v>0</v>
      </c>
      <c r="H54" s="5" t="s">
        <v>11</v>
      </c>
      <c r="I54" s="5">
        <f>'様式4-1'!I54</f>
        <v>0</v>
      </c>
      <c r="J54" s="5">
        <f>'様式4-1'!J54</f>
        <v>0</v>
      </c>
      <c r="K54" s="3">
        <f t="shared" ref="K54" si="511">IF(I54&gt;0,A54*C54*F54*I54,IF(F54&gt;0,A54*C54*F54,A54*C54))</f>
        <v>0</v>
      </c>
      <c r="L54" s="3">
        <f t="shared" ref="L54" si="512">K54-O54</f>
        <v>0</v>
      </c>
      <c r="M54" s="3">
        <f t="shared" ref="M54" si="513">ROUNDDOWN(L54/2,0)</f>
        <v>0</v>
      </c>
      <c r="N54" s="3">
        <f t="shared" ref="N54" si="514">L54-M54</f>
        <v>0</v>
      </c>
      <c r="O54" s="3">
        <f>'様式4-1'!O54</f>
        <v>0</v>
      </c>
      <c r="P54" s="167"/>
      <c r="Q54" s="168"/>
      <c r="R54" s="175">
        <f t="shared" si="509"/>
        <v>0</v>
      </c>
      <c r="S54" s="5" t="s">
        <v>11</v>
      </c>
      <c r="T54" s="176">
        <f t="shared" ref="T54" si="515">C54</f>
        <v>0</v>
      </c>
      <c r="U54" s="176">
        <f t="shared" ref="U54" si="516">D54</f>
        <v>0</v>
      </c>
      <c r="V54" s="5" t="s">
        <v>11</v>
      </c>
      <c r="W54" s="176">
        <f t="shared" ref="W54" si="517">F54</f>
        <v>0</v>
      </c>
      <c r="X54" s="176">
        <f t="shared" ref="X54" si="518">G54</f>
        <v>0</v>
      </c>
      <c r="Y54" s="5" t="s">
        <v>11</v>
      </c>
      <c r="Z54" s="176">
        <f t="shared" ref="Z54" si="519">I54</f>
        <v>0</v>
      </c>
      <c r="AA54" s="176">
        <f t="shared" ref="AA54" si="520">J54</f>
        <v>0</v>
      </c>
      <c r="AB54" s="3">
        <f t="shared" ref="AB54" si="521">IF(Z54&gt;0,R54*T54*W54*Z54,IF(W54&gt;0,R54*T54*W54,R54*T54))</f>
        <v>0</v>
      </c>
      <c r="AC54" s="3">
        <f t="shared" ref="AC54" si="522">AB54-AF54</f>
        <v>0</v>
      </c>
      <c r="AD54" s="3">
        <f t="shared" ref="AD54" si="523">ROUNDDOWN(AC54/2,0)</f>
        <v>0</v>
      </c>
      <c r="AE54" s="3">
        <f t="shared" ref="AE54" si="524">AC54-AD54</f>
        <v>0</v>
      </c>
      <c r="AF54" s="177">
        <f t="shared" ref="AF54" si="525">O54</f>
        <v>0</v>
      </c>
      <c r="AH54" s="217" t="str">
        <f t="shared" ref="AH54" si="526">IF(AB54&gt;=1000000,"相見積書提出必要",IF(AB54&gt;=100000,"見積書提出必要",""))</f>
        <v/>
      </c>
      <c r="AI54" s="186">
        <f t="shared" ref="AI54" si="527">AB54-K54</f>
        <v>0</v>
      </c>
      <c r="AJ54" s="186">
        <f t="shared" ref="AJ54" si="528">AC54-L54</f>
        <v>0</v>
      </c>
      <c r="AK54" s="186">
        <f t="shared" ref="AK54" si="529">AD54-M54</f>
        <v>0</v>
      </c>
      <c r="AL54" s="186">
        <f t="shared" ref="AL54" si="530">AE54-N54</f>
        <v>0</v>
      </c>
      <c r="AM54" s="186">
        <f t="shared" ref="AM54" si="531">AF54-O54</f>
        <v>0</v>
      </c>
    </row>
    <row r="55" spans="1:39" ht="19.899999999999999" customHeight="1">
      <c r="A55" s="200" t="str">
        <f>'様式4-1'!A55</f>
        <v>【】</v>
      </c>
      <c r="B55" s="493">
        <f>'様式4-1'!B55</f>
        <v>0</v>
      </c>
      <c r="C55" s="497"/>
      <c r="D55" s="497"/>
      <c r="E55" s="497"/>
      <c r="F55" s="497"/>
      <c r="G55" s="497"/>
      <c r="H55" s="497"/>
      <c r="I55" s="497"/>
      <c r="J55" s="292"/>
      <c r="K55" s="4"/>
      <c r="L55" s="4"/>
      <c r="M55" s="4"/>
      <c r="N55" s="4"/>
      <c r="O55" s="4"/>
      <c r="P55" s="167"/>
      <c r="Q55" s="168"/>
      <c r="R55" s="7" t="str">
        <f t="shared" ref="R55:R56" si="532">A55</f>
        <v>【】</v>
      </c>
      <c r="S55" s="495">
        <f t="shared" ref="S55" si="533">B55</f>
        <v>0</v>
      </c>
      <c r="T55" s="498"/>
      <c r="U55" s="498"/>
      <c r="V55" s="498"/>
      <c r="W55" s="498"/>
      <c r="X55" s="498"/>
      <c r="Y55" s="498"/>
      <c r="Z55" s="498"/>
      <c r="AA55" s="292"/>
      <c r="AB55" s="4"/>
      <c r="AC55" s="4"/>
      <c r="AD55" s="4"/>
      <c r="AE55" s="4"/>
      <c r="AF55" s="4"/>
      <c r="AH55" s="216"/>
      <c r="AI55" s="185"/>
      <c r="AJ55" s="185"/>
      <c r="AK55" s="185"/>
      <c r="AL55" s="185"/>
      <c r="AM55" s="185"/>
    </row>
    <row r="56" spans="1:39" ht="19.899999999999999" customHeight="1">
      <c r="A56" s="201">
        <f>'様式4-1'!A56</f>
        <v>0</v>
      </c>
      <c r="B56" s="5" t="s">
        <v>11</v>
      </c>
      <c r="C56" s="5">
        <f>'様式4-1'!C56</f>
        <v>0</v>
      </c>
      <c r="D56" s="5">
        <f>'様式4-1'!D56</f>
        <v>0</v>
      </c>
      <c r="E56" s="5" t="s">
        <v>11</v>
      </c>
      <c r="F56" s="5">
        <f>'様式4-1'!F56</f>
        <v>0</v>
      </c>
      <c r="G56" s="5">
        <f>'様式4-1'!G56</f>
        <v>0</v>
      </c>
      <c r="H56" s="5" t="s">
        <v>11</v>
      </c>
      <c r="I56" s="5">
        <f>'様式4-1'!I56</f>
        <v>0</v>
      </c>
      <c r="J56" s="5">
        <f>'様式4-1'!J56</f>
        <v>0</v>
      </c>
      <c r="K56" s="3">
        <f t="shared" ref="K56" si="534">IF(I56&gt;0,A56*C56*F56*I56,IF(F56&gt;0,A56*C56*F56,A56*C56))</f>
        <v>0</v>
      </c>
      <c r="L56" s="3">
        <f t="shared" ref="L56" si="535">K56-O56</f>
        <v>0</v>
      </c>
      <c r="M56" s="3">
        <f t="shared" ref="M56" si="536">ROUNDDOWN(L56/2,0)</f>
        <v>0</v>
      </c>
      <c r="N56" s="3">
        <f t="shared" ref="N56" si="537">L56-M56</f>
        <v>0</v>
      </c>
      <c r="O56" s="3">
        <f>'様式4-1'!O56</f>
        <v>0</v>
      </c>
      <c r="P56" s="167"/>
      <c r="Q56" s="168"/>
      <c r="R56" s="175">
        <f t="shared" si="532"/>
        <v>0</v>
      </c>
      <c r="S56" s="5" t="s">
        <v>11</v>
      </c>
      <c r="T56" s="176">
        <f t="shared" ref="T56" si="538">C56</f>
        <v>0</v>
      </c>
      <c r="U56" s="176">
        <f t="shared" ref="U56" si="539">D56</f>
        <v>0</v>
      </c>
      <c r="V56" s="5" t="s">
        <v>11</v>
      </c>
      <c r="W56" s="176">
        <f t="shared" ref="W56" si="540">F56</f>
        <v>0</v>
      </c>
      <c r="X56" s="176">
        <f t="shared" ref="X56" si="541">G56</f>
        <v>0</v>
      </c>
      <c r="Y56" s="5" t="s">
        <v>11</v>
      </c>
      <c r="Z56" s="176">
        <f t="shared" ref="Z56" si="542">I56</f>
        <v>0</v>
      </c>
      <c r="AA56" s="176">
        <f t="shared" ref="AA56" si="543">J56</f>
        <v>0</v>
      </c>
      <c r="AB56" s="3">
        <f t="shared" ref="AB56" si="544">IF(Z56&gt;0,R56*T56*W56*Z56,IF(W56&gt;0,R56*T56*W56,R56*T56))</f>
        <v>0</v>
      </c>
      <c r="AC56" s="3">
        <f t="shared" ref="AC56" si="545">AB56-AF56</f>
        <v>0</v>
      </c>
      <c r="AD56" s="3">
        <f t="shared" ref="AD56" si="546">ROUNDDOWN(AC56/2,0)</f>
        <v>0</v>
      </c>
      <c r="AE56" s="3">
        <f t="shared" ref="AE56" si="547">AC56-AD56</f>
        <v>0</v>
      </c>
      <c r="AF56" s="177">
        <f t="shared" ref="AF56" si="548">O56</f>
        <v>0</v>
      </c>
      <c r="AH56" s="217" t="str">
        <f t="shared" ref="AH56" si="549">IF(AB56&gt;=1000000,"相見積書提出必要",IF(AB56&gt;=100000,"見積書提出必要",""))</f>
        <v/>
      </c>
      <c r="AI56" s="186">
        <f t="shared" ref="AI56" si="550">AB56-K56</f>
        <v>0</v>
      </c>
      <c r="AJ56" s="186">
        <f t="shared" ref="AJ56" si="551">AC56-L56</f>
        <v>0</v>
      </c>
      <c r="AK56" s="186">
        <f t="shared" ref="AK56" si="552">AD56-M56</f>
        <v>0</v>
      </c>
      <c r="AL56" s="186">
        <f t="shared" ref="AL56" si="553">AE56-N56</f>
        <v>0</v>
      </c>
      <c r="AM56" s="186">
        <f t="shared" ref="AM56" si="554">AF56-O56</f>
        <v>0</v>
      </c>
    </row>
    <row r="57" spans="1:39" ht="19.899999999999999" customHeight="1">
      <c r="A57" s="200" t="str">
        <f>'様式4-1'!A57</f>
        <v>【】</v>
      </c>
      <c r="B57" s="493">
        <f>'様式4-1'!B57</f>
        <v>0</v>
      </c>
      <c r="C57" s="497"/>
      <c r="D57" s="497"/>
      <c r="E57" s="497"/>
      <c r="F57" s="497"/>
      <c r="G57" s="497"/>
      <c r="H57" s="497"/>
      <c r="I57" s="497"/>
      <c r="J57" s="292"/>
      <c r="K57" s="4"/>
      <c r="L57" s="4"/>
      <c r="M57" s="4"/>
      <c r="N57" s="4"/>
      <c r="O57" s="4"/>
      <c r="P57" s="167"/>
      <c r="Q57" s="168"/>
      <c r="R57" s="7" t="str">
        <f t="shared" ref="R57:R58" si="555">A57</f>
        <v>【】</v>
      </c>
      <c r="S57" s="495">
        <f t="shared" ref="S57" si="556">B57</f>
        <v>0</v>
      </c>
      <c r="T57" s="498"/>
      <c r="U57" s="498"/>
      <c r="V57" s="498"/>
      <c r="W57" s="498"/>
      <c r="X57" s="498"/>
      <c r="Y57" s="498"/>
      <c r="Z57" s="498"/>
      <c r="AA57" s="292"/>
      <c r="AB57" s="4"/>
      <c r="AC57" s="4"/>
      <c r="AD57" s="4"/>
      <c r="AE57" s="4"/>
      <c r="AF57" s="4"/>
      <c r="AH57" s="216"/>
      <c r="AI57" s="185"/>
      <c r="AJ57" s="185"/>
      <c r="AK57" s="185"/>
      <c r="AL57" s="185"/>
      <c r="AM57" s="185"/>
    </row>
    <row r="58" spans="1:39" ht="19.899999999999999" customHeight="1">
      <c r="A58" s="201">
        <f>'様式4-1'!A58</f>
        <v>0</v>
      </c>
      <c r="B58" s="5" t="s">
        <v>11</v>
      </c>
      <c r="C58" s="5">
        <f>'様式4-1'!C58</f>
        <v>0</v>
      </c>
      <c r="D58" s="5">
        <f>'様式4-1'!D58</f>
        <v>0</v>
      </c>
      <c r="E58" s="5" t="s">
        <v>11</v>
      </c>
      <c r="F58" s="5">
        <f>'様式4-1'!F58</f>
        <v>0</v>
      </c>
      <c r="G58" s="5">
        <f>'様式4-1'!G58</f>
        <v>0</v>
      </c>
      <c r="H58" s="5" t="s">
        <v>11</v>
      </c>
      <c r="I58" s="5">
        <f>'様式4-1'!I58</f>
        <v>0</v>
      </c>
      <c r="J58" s="5">
        <f>'様式4-1'!J58</f>
        <v>0</v>
      </c>
      <c r="K58" s="3">
        <f t="shared" ref="K58" si="557">IF(I58&gt;0,A58*C58*F58*I58,IF(F58&gt;0,A58*C58*F58,A58*C58))</f>
        <v>0</v>
      </c>
      <c r="L58" s="3">
        <f t="shared" ref="L58" si="558">K58-O58</f>
        <v>0</v>
      </c>
      <c r="M58" s="3">
        <f t="shared" ref="M58" si="559">ROUNDDOWN(L58/2,0)</f>
        <v>0</v>
      </c>
      <c r="N58" s="3">
        <f t="shared" ref="N58" si="560">L58-M58</f>
        <v>0</v>
      </c>
      <c r="O58" s="3">
        <f>'様式4-1'!O58</f>
        <v>0</v>
      </c>
      <c r="P58" s="167"/>
      <c r="Q58" s="168"/>
      <c r="R58" s="175">
        <f t="shared" si="555"/>
        <v>0</v>
      </c>
      <c r="S58" s="5" t="s">
        <v>11</v>
      </c>
      <c r="T58" s="176">
        <f t="shared" ref="T58" si="561">C58</f>
        <v>0</v>
      </c>
      <c r="U58" s="176">
        <f t="shared" ref="U58" si="562">D58</f>
        <v>0</v>
      </c>
      <c r="V58" s="5" t="s">
        <v>11</v>
      </c>
      <c r="W58" s="176">
        <f t="shared" ref="W58" si="563">F58</f>
        <v>0</v>
      </c>
      <c r="X58" s="176">
        <f t="shared" ref="X58" si="564">G58</f>
        <v>0</v>
      </c>
      <c r="Y58" s="5" t="s">
        <v>11</v>
      </c>
      <c r="Z58" s="176">
        <f t="shared" ref="Z58" si="565">I58</f>
        <v>0</v>
      </c>
      <c r="AA58" s="176">
        <f t="shared" ref="AA58" si="566">J58</f>
        <v>0</v>
      </c>
      <c r="AB58" s="3">
        <f t="shared" ref="AB58" si="567">IF(Z58&gt;0,R58*T58*W58*Z58,IF(W58&gt;0,R58*T58*W58,R58*T58))</f>
        <v>0</v>
      </c>
      <c r="AC58" s="3">
        <f t="shared" ref="AC58" si="568">AB58-AF58</f>
        <v>0</v>
      </c>
      <c r="AD58" s="3">
        <f t="shared" ref="AD58" si="569">ROUNDDOWN(AC58/2,0)</f>
        <v>0</v>
      </c>
      <c r="AE58" s="3">
        <f t="shared" ref="AE58" si="570">AC58-AD58</f>
        <v>0</v>
      </c>
      <c r="AF58" s="177">
        <f t="shared" ref="AF58" si="571">O58</f>
        <v>0</v>
      </c>
      <c r="AH58" s="217" t="str">
        <f t="shared" ref="AH58" si="572">IF(AB58&gt;=1000000,"相見積書提出必要",IF(AB58&gt;=100000,"見積書提出必要",""))</f>
        <v/>
      </c>
      <c r="AI58" s="186">
        <f t="shared" ref="AI58" si="573">AB58-K58</f>
        <v>0</v>
      </c>
      <c r="AJ58" s="186">
        <f t="shared" ref="AJ58" si="574">AC58-L58</f>
        <v>0</v>
      </c>
      <c r="AK58" s="186">
        <f t="shared" ref="AK58" si="575">AD58-M58</f>
        <v>0</v>
      </c>
      <c r="AL58" s="186">
        <f t="shared" ref="AL58" si="576">AE58-N58</f>
        <v>0</v>
      </c>
      <c r="AM58" s="186">
        <f t="shared" ref="AM58" si="577">AF58-O58</f>
        <v>0</v>
      </c>
    </row>
    <row r="59" spans="1:39" ht="19.899999999999999" customHeight="1">
      <c r="A59" s="200" t="str">
        <f>'様式4-1'!A59</f>
        <v>【】</v>
      </c>
      <c r="B59" s="493">
        <f>'様式4-1'!B59</f>
        <v>0</v>
      </c>
      <c r="C59" s="497"/>
      <c r="D59" s="497"/>
      <c r="E59" s="497"/>
      <c r="F59" s="497"/>
      <c r="G59" s="497"/>
      <c r="H59" s="497"/>
      <c r="I59" s="497"/>
      <c r="J59" s="292"/>
      <c r="K59" s="4"/>
      <c r="L59" s="4"/>
      <c r="M59" s="4"/>
      <c r="N59" s="4"/>
      <c r="O59" s="4"/>
      <c r="P59" s="167"/>
      <c r="Q59" s="168"/>
      <c r="R59" s="7" t="str">
        <f t="shared" ref="R59:R60" si="578">A59</f>
        <v>【】</v>
      </c>
      <c r="S59" s="495">
        <f t="shared" ref="S59" si="579">B59</f>
        <v>0</v>
      </c>
      <c r="T59" s="498"/>
      <c r="U59" s="498"/>
      <c r="V59" s="498"/>
      <c r="W59" s="498"/>
      <c r="X59" s="498"/>
      <c r="Y59" s="498"/>
      <c r="Z59" s="498"/>
      <c r="AA59" s="292"/>
      <c r="AB59" s="4"/>
      <c r="AC59" s="4"/>
      <c r="AD59" s="4"/>
      <c r="AE59" s="4"/>
      <c r="AF59" s="4"/>
      <c r="AH59" s="216"/>
      <c r="AI59" s="185"/>
      <c r="AJ59" s="185"/>
      <c r="AK59" s="185"/>
      <c r="AL59" s="185"/>
      <c r="AM59" s="185"/>
    </row>
    <row r="60" spans="1:39" ht="19.899999999999999" customHeight="1">
      <c r="A60" s="201">
        <f>'様式4-1'!A60</f>
        <v>0</v>
      </c>
      <c r="B60" s="5" t="s">
        <v>11</v>
      </c>
      <c r="C60" s="5">
        <f>'様式4-1'!C60</f>
        <v>0</v>
      </c>
      <c r="D60" s="5">
        <f>'様式4-1'!D60</f>
        <v>0</v>
      </c>
      <c r="E60" s="5" t="s">
        <v>11</v>
      </c>
      <c r="F60" s="5">
        <f>'様式4-1'!F60</f>
        <v>0</v>
      </c>
      <c r="G60" s="5">
        <f>'様式4-1'!G60</f>
        <v>0</v>
      </c>
      <c r="H60" s="5" t="s">
        <v>11</v>
      </c>
      <c r="I60" s="5">
        <f>'様式4-1'!I60</f>
        <v>0</v>
      </c>
      <c r="J60" s="5">
        <f>'様式4-1'!J60</f>
        <v>0</v>
      </c>
      <c r="K60" s="3">
        <f t="shared" ref="K60" si="580">IF(I60&gt;0,A60*C60*F60*I60,IF(F60&gt;0,A60*C60*F60,A60*C60))</f>
        <v>0</v>
      </c>
      <c r="L60" s="3">
        <f t="shared" ref="L60" si="581">K60-O60</f>
        <v>0</v>
      </c>
      <c r="M60" s="3">
        <f t="shared" ref="M60" si="582">ROUNDDOWN(L60/2,0)</f>
        <v>0</v>
      </c>
      <c r="N60" s="3">
        <f t="shared" ref="N60" si="583">L60-M60</f>
        <v>0</v>
      </c>
      <c r="O60" s="3">
        <f>'様式4-1'!O60</f>
        <v>0</v>
      </c>
      <c r="P60" s="167"/>
      <c r="Q60" s="168"/>
      <c r="R60" s="175">
        <f t="shared" si="578"/>
        <v>0</v>
      </c>
      <c r="S60" s="5" t="s">
        <v>11</v>
      </c>
      <c r="T60" s="176">
        <f t="shared" ref="T60" si="584">C60</f>
        <v>0</v>
      </c>
      <c r="U60" s="176">
        <f t="shared" ref="U60" si="585">D60</f>
        <v>0</v>
      </c>
      <c r="V60" s="5" t="s">
        <v>11</v>
      </c>
      <c r="W60" s="176">
        <f t="shared" ref="W60" si="586">F60</f>
        <v>0</v>
      </c>
      <c r="X60" s="176">
        <f t="shared" ref="X60" si="587">G60</f>
        <v>0</v>
      </c>
      <c r="Y60" s="5" t="s">
        <v>11</v>
      </c>
      <c r="Z60" s="176">
        <f t="shared" ref="Z60" si="588">I60</f>
        <v>0</v>
      </c>
      <c r="AA60" s="176">
        <f t="shared" ref="AA60" si="589">J60</f>
        <v>0</v>
      </c>
      <c r="AB60" s="3">
        <f t="shared" ref="AB60" si="590">IF(Z60&gt;0,R60*T60*W60*Z60,IF(W60&gt;0,R60*T60*W60,R60*T60))</f>
        <v>0</v>
      </c>
      <c r="AC60" s="3">
        <f t="shared" ref="AC60" si="591">AB60-AF60</f>
        <v>0</v>
      </c>
      <c r="AD60" s="3">
        <f t="shared" ref="AD60" si="592">ROUNDDOWN(AC60/2,0)</f>
        <v>0</v>
      </c>
      <c r="AE60" s="3">
        <f t="shared" ref="AE60" si="593">AC60-AD60</f>
        <v>0</v>
      </c>
      <c r="AF60" s="177">
        <f t="shared" ref="AF60" si="594">O60</f>
        <v>0</v>
      </c>
      <c r="AH60" s="217" t="str">
        <f t="shared" ref="AH60" si="595">IF(AB60&gt;=1000000,"相見積書提出必要",IF(AB60&gt;=100000,"見積書提出必要",""))</f>
        <v/>
      </c>
      <c r="AI60" s="186">
        <f t="shared" ref="AI60" si="596">AB60-K60</f>
        <v>0</v>
      </c>
      <c r="AJ60" s="186">
        <f t="shared" ref="AJ60" si="597">AC60-L60</f>
        <v>0</v>
      </c>
      <c r="AK60" s="186">
        <f t="shared" ref="AK60" si="598">AD60-M60</f>
        <v>0</v>
      </c>
      <c r="AL60" s="186">
        <f t="shared" ref="AL60" si="599">AE60-N60</f>
        <v>0</v>
      </c>
      <c r="AM60" s="186">
        <f t="shared" ref="AM60" si="600">AF60-O60</f>
        <v>0</v>
      </c>
    </row>
    <row r="61" spans="1:39" ht="19.899999999999999" customHeight="1">
      <c r="A61" s="200" t="str">
        <f>'様式4-1'!A61</f>
        <v>【】</v>
      </c>
      <c r="B61" s="493">
        <f>'様式4-1'!B61</f>
        <v>0</v>
      </c>
      <c r="C61" s="497"/>
      <c r="D61" s="497"/>
      <c r="E61" s="497"/>
      <c r="F61" s="497"/>
      <c r="G61" s="497"/>
      <c r="H61" s="497"/>
      <c r="I61" s="497"/>
      <c r="J61" s="292"/>
      <c r="K61" s="4"/>
      <c r="L61" s="4"/>
      <c r="M61" s="4"/>
      <c r="N61" s="4"/>
      <c r="O61" s="4"/>
      <c r="P61" s="167"/>
      <c r="Q61" s="168"/>
      <c r="R61" s="7" t="str">
        <f t="shared" ref="R61:R62" si="601">A61</f>
        <v>【】</v>
      </c>
      <c r="S61" s="495">
        <f t="shared" ref="S61" si="602">B61</f>
        <v>0</v>
      </c>
      <c r="T61" s="498"/>
      <c r="U61" s="498"/>
      <c r="V61" s="498"/>
      <c r="W61" s="498"/>
      <c r="X61" s="498"/>
      <c r="Y61" s="498"/>
      <c r="Z61" s="498"/>
      <c r="AA61" s="292"/>
      <c r="AB61" s="4"/>
      <c r="AC61" s="4"/>
      <c r="AD61" s="4"/>
      <c r="AE61" s="4"/>
      <c r="AF61" s="4"/>
      <c r="AH61" s="216"/>
      <c r="AI61" s="185"/>
      <c r="AJ61" s="185"/>
      <c r="AK61" s="185"/>
      <c r="AL61" s="185"/>
      <c r="AM61" s="185"/>
    </row>
    <row r="62" spans="1:39" ht="19.899999999999999" customHeight="1">
      <c r="A62" s="201">
        <f>'様式4-1'!A62</f>
        <v>0</v>
      </c>
      <c r="B62" s="5" t="s">
        <v>11</v>
      </c>
      <c r="C62" s="5">
        <f>'様式4-1'!C62</f>
        <v>0</v>
      </c>
      <c r="D62" s="5">
        <f>'様式4-1'!D62</f>
        <v>0</v>
      </c>
      <c r="E62" s="5" t="s">
        <v>11</v>
      </c>
      <c r="F62" s="5">
        <f>'様式4-1'!F62</f>
        <v>0</v>
      </c>
      <c r="G62" s="5">
        <f>'様式4-1'!G62</f>
        <v>0</v>
      </c>
      <c r="H62" s="5" t="s">
        <v>11</v>
      </c>
      <c r="I62" s="5">
        <f>'様式4-1'!I62</f>
        <v>0</v>
      </c>
      <c r="J62" s="5">
        <f>'様式4-1'!J62</f>
        <v>0</v>
      </c>
      <c r="K62" s="3">
        <f t="shared" ref="K62" si="603">IF(I62&gt;0,A62*C62*F62*I62,IF(F62&gt;0,A62*C62*F62,A62*C62))</f>
        <v>0</v>
      </c>
      <c r="L62" s="3">
        <f t="shared" ref="L62" si="604">K62-O62</f>
        <v>0</v>
      </c>
      <c r="M62" s="3">
        <f t="shared" ref="M62" si="605">ROUNDDOWN(L62/2,0)</f>
        <v>0</v>
      </c>
      <c r="N62" s="3">
        <f t="shared" ref="N62" si="606">L62-M62</f>
        <v>0</v>
      </c>
      <c r="O62" s="3">
        <f>'様式4-1'!O62</f>
        <v>0</v>
      </c>
      <c r="P62" s="167"/>
      <c r="Q62" s="168"/>
      <c r="R62" s="175">
        <f t="shared" si="601"/>
        <v>0</v>
      </c>
      <c r="S62" s="5" t="s">
        <v>11</v>
      </c>
      <c r="T62" s="176">
        <f t="shared" ref="T62" si="607">C62</f>
        <v>0</v>
      </c>
      <c r="U62" s="176">
        <f t="shared" ref="U62" si="608">D62</f>
        <v>0</v>
      </c>
      <c r="V62" s="5" t="s">
        <v>11</v>
      </c>
      <c r="W62" s="176">
        <f t="shared" ref="W62" si="609">F62</f>
        <v>0</v>
      </c>
      <c r="X62" s="176">
        <f t="shared" ref="X62" si="610">G62</f>
        <v>0</v>
      </c>
      <c r="Y62" s="5" t="s">
        <v>11</v>
      </c>
      <c r="Z62" s="176">
        <f t="shared" ref="Z62" si="611">I62</f>
        <v>0</v>
      </c>
      <c r="AA62" s="176">
        <f t="shared" ref="AA62" si="612">J62</f>
        <v>0</v>
      </c>
      <c r="AB62" s="3">
        <f t="shared" ref="AB62" si="613">IF(Z62&gt;0,R62*T62*W62*Z62,IF(W62&gt;0,R62*T62*W62,R62*T62))</f>
        <v>0</v>
      </c>
      <c r="AC62" s="3">
        <f t="shared" ref="AC62" si="614">AB62-AF62</f>
        <v>0</v>
      </c>
      <c r="AD62" s="3">
        <f t="shared" ref="AD62" si="615">ROUNDDOWN(AC62/2,0)</f>
        <v>0</v>
      </c>
      <c r="AE62" s="3">
        <f t="shared" ref="AE62" si="616">AC62-AD62</f>
        <v>0</v>
      </c>
      <c r="AF62" s="177">
        <f t="shared" ref="AF62" si="617">O62</f>
        <v>0</v>
      </c>
      <c r="AH62" s="217" t="str">
        <f t="shared" ref="AH62" si="618">IF(AB62&gt;=1000000,"相見積書提出必要",IF(AB62&gt;=100000,"見積書提出必要",""))</f>
        <v/>
      </c>
      <c r="AI62" s="186">
        <f t="shared" ref="AI62" si="619">AB62-K62</f>
        <v>0</v>
      </c>
      <c r="AJ62" s="186">
        <f t="shared" ref="AJ62" si="620">AC62-L62</f>
        <v>0</v>
      </c>
      <c r="AK62" s="186">
        <f t="shared" ref="AK62" si="621">AD62-M62</f>
        <v>0</v>
      </c>
      <c r="AL62" s="186">
        <f t="shared" ref="AL62" si="622">AE62-N62</f>
        <v>0</v>
      </c>
      <c r="AM62" s="186">
        <f t="shared" ref="AM62" si="623">AF62-O62</f>
        <v>0</v>
      </c>
    </row>
    <row r="63" spans="1:39" ht="19.899999999999999" customHeight="1">
      <c r="A63" s="200" t="str">
        <f>'様式4-1'!A63</f>
        <v>【】</v>
      </c>
      <c r="B63" s="493">
        <f>'様式4-1'!B63</f>
        <v>0</v>
      </c>
      <c r="C63" s="497"/>
      <c r="D63" s="497"/>
      <c r="E63" s="497"/>
      <c r="F63" s="497"/>
      <c r="G63" s="497"/>
      <c r="H63" s="497"/>
      <c r="I63" s="497"/>
      <c r="J63" s="292"/>
      <c r="K63" s="4"/>
      <c r="L63" s="4"/>
      <c r="M63" s="4"/>
      <c r="N63" s="4"/>
      <c r="O63" s="4"/>
      <c r="P63" s="167"/>
      <c r="Q63" s="168"/>
      <c r="R63" s="7" t="str">
        <f t="shared" ref="R63:R64" si="624">A63</f>
        <v>【】</v>
      </c>
      <c r="S63" s="495">
        <f t="shared" ref="S63" si="625">B63</f>
        <v>0</v>
      </c>
      <c r="T63" s="498"/>
      <c r="U63" s="498"/>
      <c r="V63" s="498"/>
      <c r="W63" s="498"/>
      <c r="X63" s="498"/>
      <c r="Y63" s="498"/>
      <c r="Z63" s="498"/>
      <c r="AA63" s="292"/>
      <c r="AB63" s="4"/>
      <c r="AC63" s="4"/>
      <c r="AD63" s="4"/>
      <c r="AE63" s="4"/>
      <c r="AF63" s="4"/>
      <c r="AH63" s="216"/>
      <c r="AI63" s="185"/>
      <c r="AJ63" s="185"/>
      <c r="AK63" s="185"/>
      <c r="AL63" s="185"/>
      <c r="AM63" s="185"/>
    </row>
    <row r="64" spans="1:39" ht="19.899999999999999" customHeight="1">
      <c r="A64" s="201">
        <f>'様式4-1'!A64</f>
        <v>0</v>
      </c>
      <c r="B64" s="5" t="s">
        <v>11</v>
      </c>
      <c r="C64" s="5">
        <f>'様式4-1'!C64</f>
        <v>0</v>
      </c>
      <c r="D64" s="5">
        <f>'様式4-1'!D64</f>
        <v>0</v>
      </c>
      <c r="E64" s="5" t="s">
        <v>11</v>
      </c>
      <c r="F64" s="5">
        <f>'様式4-1'!F64</f>
        <v>0</v>
      </c>
      <c r="G64" s="5">
        <f>'様式4-1'!G64</f>
        <v>0</v>
      </c>
      <c r="H64" s="5" t="s">
        <v>11</v>
      </c>
      <c r="I64" s="5">
        <f>'様式4-1'!I64</f>
        <v>0</v>
      </c>
      <c r="J64" s="5">
        <f>'様式4-1'!J64</f>
        <v>0</v>
      </c>
      <c r="K64" s="3">
        <f t="shared" ref="K64" si="626">IF(I64&gt;0,A64*C64*F64*I64,IF(F64&gt;0,A64*C64*F64,A64*C64))</f>
        <v>0</v>
      </c>
      <c r="L64" s="3">
        <f t="shared" ref="L64" si="627">K64-O64</f>
        <v>0</v>
      </c>
      <c r="M64" s="3">
        <f t="shared" ref="M64" si="628">ROUNDDOWN(L64/2,0)</f>
        <v>0</v>
      </c>
      <c r="N64" s="3">
        <f t="shared" ref="N64" si="629">L64-M64</f>
        <v>0</v>
      </c>
      <c r="O64" s="3">
        <f>'様式4-1'!O64</f>
        <v>0</v>
      </c>
      <c r="P64" s="167"/>
      <c r="Q64" s="168"/>
      <c r="R64" s="175">
        <f t="shared" si="624"/>
        <v>0</v>
      </c>
      <c r="S64" s="5" t="s">
        <v>11</v>
      </c>
      <c r="T64" s="176">
        <f t="shared" ref="T64" si="630">C64</f>
        <v>0</v>
      </c>
      <c r="U64" s="176">
        <f t="shared" ref="U64" si="631">D64</f>
        <v>0</v>
      </c>
      <c r="V64" s="5" t="s">
        <v>11</v>
      </c>
      <c r="W64" s="176">
        <f t="shared" ref="W64" si="632">F64</f>
        <v>0</v>
      </c>
      <c r="X64" s="176">
        <f t="shared" ref="X64" si="633">G64</f>
        <v>0</v>
      </c>
      <c r="Y64" s="5" t="s">
        <v>11</v>
      </c>
      <c r="Z64" s="176">
        <f t="shared" ref="Z64" si="634">I64</f>
        <v>0</v>
      </c>
      <c r="AA64" s="176">
        <f t="shared" ref="AA64" si="635">J64</f>
        <v>0</v>
      </c>
      <c r="AB64" s="3">
        <f t="shared" ref="AB64" si="636">IF(Z64&gt;0,R64*T64*W64*Z64,IF(W64&gt;0,R64*T64*W64,R64*T64))</f>
        <v>0</v>
      </c>
      <c r="AC64" s="3">
        <f t="shared" ref="AC64" si="637">AB64-AF64</f>
        <v>0</v>
      </c>
      <c r="AD64" s="3">
        <f t="shared" ref="AD64" si="638">ROUNDDOWN(AC64/2,0)</f>
        <v>0</v>
      </c>
      <c r="AE64" s="3">
        <f t="shared" ref="AE64" si="639">AC64-AD64</f>
        <v>0</v>
      </c>
      <c r="AF64" s="177">
        <f t="shared" ref="AF64" si="640">O64</f>
        <v>0</v>
      </c>
      <c r="AH64" s="217" t="str">
        <f t="shared" ref="AH64" si="641">IF(AB64&gt;=1000000,"相見積書提出必要",IF(AB64&gt;=100000,"見積書提出必要",""))</f>
        <v/>
      </c>
      <c r="AI64" s="186">
        <f t="shared" ref="AI64" si="642">AB64-K64</f>
        <v>0</v>
      </c>
      <c r="AJ64" s="186">
        <f t="shared" ref="AJ64" si="643">AC64-L64</f>
        <v>0</v>
      </c>
      <c r="AK64" s="186">
        <f t="shared" ref="AK64" si="644">AD64-M64</f>
        <v>0</v>
      </c>
      <c r="AL64" s="186">
        <f t="shared" ref="AL64" si="645">AE64-N64</f>
        <v>0</v>
      </c>
      <c r="AM64" s="186">
        <f t="shared" ref="AM64" si="646">AF64-O64</f>
        <v>0</v>
      </c>
    </row>
    <row r="65" spans="1:39" ht="19.899999999999999" customHeight="1">
      <c r="A65" s="200" t="str">
        <f>'様式4-1'!A65</f>
        <v>【】</v>
      </c>
      <c r="B65" s="493">
        <f>'様式4-1'!B65</f>
        <v>0</v>
      </c>
      <c r="C65" s="497"/>
      <c r="D65" s="497"/>
      <c r="E65" s="497"/>
      <c r="F65" s="497"/>
      <c r="G65" s="497"/>
      <c r="H65" s="497"/>
      <c r="I65" s="497"/>
      <c r="J65" s="292"/>
      <c r="K65" s="4"/>
      <c r="L65" s="4"/>
      <c r="M65" s="4"/>
      <c r="N65" s="4"/>
      <c r="O65" s="4"/>
      <c r="P65" s="167"/>
      <c r="Q65" s="168"/>
      <c r="R65" s="7" t="str">
        <f t="shared" ref="R65:R66" si="647">A65</f>
        <v>【】</v>
      </c>
      <c r="S65" s="495">
        <f t="shared" ref="S65" si="648">B65</f>
        <v>0</v>
      </c>
      <c r="T65" s="498"/>
      <c r="U65" s="498"/>
      <c r="V65" s="498"/>
      <c r="W65" s="498"/>
      <c r="X65" s="498"/>
      <c r="Y65" s="498"/>
      <c r="Z65" s="498"/>
      <c r="AA65" s="292"/>
      <c r="AB65" s="4"/>
      <c r="AC65" s="4"/>
      <c r="AD65" s="4"/>
      <c r="AE65" s="4"/>
      <c r="AF65" s="4"/>
      <c r="AH65" s="216"/>
      <c r="AI65" s="185"/>
      <c r="AJ65" s="185"/>
      <c r="AK65" s="185"/>
      <c r="AL65" s="185"/>
      <c r="AM65" s="185"/>
    </row>
    <row r="66" spans="1:39" ht="19.899999999999999" customHeight="1">
      <c r="A66" s="201">
        <f>'様式4-1'!A66</f>
        <v>0</v>
      </c>
      <c r="B66" s="5" t="s">
        <v>11</v>
      </c>
      <c r="C66" s="5">
        <f>'様式4-1'!C66</f>
        <v>0</v>
      </c>
      <c r="D66" s="5">
        <f>'様式4-1'!D66</f>
        <v>0</v>
      </c>
      <c r="E66" s="5" t="s">
        <v>11</v>
      </c>
      <c r="F66" s="5">
        <f>'様式4-1'!F66</f>
        <v>0</v>
      </c>
      <c r="G66" s="5">
        <f>'様式4-1'!G66</f>
        <v>0</v>
      </c>
      <c r="H66" s="5" t="s">
        <v>11</v>
      </c>
      <c r="I66" s="5">
        <f>'様式4-1'!I66</f>
        <v>0</v>
      </c>
      <c r="J66" s="5">
        <f>'様式4-1'!J66</f>
        <v>0</v>
      </c>
      <c r="K66" s="3">
        <f t="shared" ref="K66" si="649">IF(I66&gt;0,A66*C66*F66*I66,IF(F66&gt;0,A66*C66*F66,A66*C66))</f>
        <v>0</v>
      </c>
      <c r="L66" s="3">
        <f t="shared" ref="L66" si="650">K66-O66</f>
        <v>0</v>
      </c>
      <c r="M66" s="3">
        <f t="shared" ref="M66" si="651">ROUNDDOWN(L66/2,0)</f>
        <v>0</v>
      </c>
      <c r="N66" s="3">
        <f t="shared" ref="N66" si="652">L66-M66</f>
        <v>0</v>
      </c>
      <c r="O66" s="3">
        <f>'様式4-1'!O66</f>
        <v>0</v>
      </c>
      <c r="P66" s="167"/>
      <c r="Q66" s="168"/>
      <c r="R66" s="175">
        <f t="shared" si="647"/>
        <v>0</v>
      </c>
      <c r="S66" s="5" t="s">
        <v>11</v>
      </c>
      <c r="T66" s="176">
        <f t="shared" ref="T66" si="653">C66</f>
        <v>0</v>
      </c>
      <c r="U66" s="176">
        <f t="shared" ref="U66" si="654">D66</f>
        <v>0</v>
      </c>
      <c r="V66" s="5" t="s">
        <v>11</v>
      </c>
      <c r="W66" s="176">
        <f t="shared" ref="W66" si="655">F66</f>
        <v>0</v>
      </c>
      <c r="X66" s="176">
        <f t="shared" ref="X66" si="656">G66</f>
        <v>0</v>
      </c>
      <c r="Y66" s="5" t="s">
        <v>11</v>
      </c>
      <c r="Z66" s="176">
        <f t="shared" ref="Z66" si="657">I66</f>
        <v>0</v>
      </c>
      <c r="AA66" s="176">
        <f t="shared" ref="AA66" si="658">J66</f>
        <v>0</v>
      </c>
      <c r="AB66" s="3">
        <f t="shared" ref="AB66" si="659">IF(Z66&gt;0,R66*T66*W66*Z66,IF(W66&gt;0,R66*T66*W66,R66*T66))</f>
        <v>0</v>
      </c>
      <c r="AC66" s="3">
        <f t="shared" ref="AC66" si="660">AB66-AF66</f>
        <v>0</v>
      </c>
      <c r="AD66" s="3">
        <f t="shared" ref="AD66" si="661">ROUNDDOWN(AC66/2,0)</f>
        <v>0</v>
      </c>
      <c r="AE66" s="3">
        <f t="shared" ref="AE66" si="662">AC66-AD66</f>
        <v>0</v>
      </c>
      <c r="AF66" s="177">
        <f t="shared" ref="AF66" si="663">O66</f>
        <v>0</v>
      </c>
      <c r="AH66" s="217" t="str">
        <f t="shared" ref="AH66" si="664">IF(AB66&gt;=1000000,"相見積書提出必要",IF(AB66&gt;=100000,"見積書提出必要",""))</f>
        <v/>
      </c>
      <c r="AI66" s="186">
        <f t="shared" ref="AI66" si="665">AB66-K66</f>
        <v>0</v>
      </c>
      <c r="AJ66" s="186">
        <f t="shared" ref="AJ66" si="666">AC66-L66</f>
        <v>0</v>
      </c>
      <c r="AK66" s="186">
        <f t="shared" ref="AK66" si="667">AD66-M66</f>
        <v>0</v>
      </c>
      <c r="AL66" s="186">
        <f t="shared" ref="AL66" si="668">AE66-N66</f>
        <v>0</v>
      </c>
      <c r="AM66" s="186">
        <f t="shared" ref="AM66" si="669">AF66-O66</f>
        <v>0</v>
      </c>
    </row>
    <row r="67" spans="1:39" ht="19.899999999999999" customHeight="1">
      <c r="A67" s="200" t="str">
        <f>'様式4-1'!A67</f>
        <v>【】</v>
      </c>
      <c r="B67" s="493">
        <f>'様式4-1'!B67</f>
        <v>0</v>
      </c>
      <c r="C67" s="497"/>
      <c r="D67" s="497"/>
      <c r="E67" s="497"/>
      <c r="F67" s="497"/>
      <c r="G67" s="497"/>
      <c r="H67" s="497"/>
      <c r="I67" s="497"/>
      <c r="J67" s="292"/>
      <c r="K67" s="4"/>
      <c r="L67" s="4"/>
      <c r="M67" s="4"/>
      <c r="N67" s="4"/>
      <c r="O67" s="4"/>
      <c r="P67" s="167"/>
      <c r="Q67" s="168"/>
      <c r="R67" s="7" t="str">
        <f t="shared" ref="R67:R68" si="670">A67</f>
        <v>【】</v>
      </c>
      <c r="S67" s="495">
        <f t="shared" ref="S67" si="671">B67</f>
        <v>0</v>
      </c>
      <c r="T67" s="498"/>
      <c r="U67" s="498"/>
      <c r="V67" s="498"/>
      <c r="W67" s="498"/>
      <c r="X67" s="498"/>
      <c r="Y67" s="498"/>
      <c r="Z67" s="498"/>
      <c r="AA67" s="292"/>
      <c r="AB67" s="4"/>
      <c r="AC67" s="4"/>
      <c r="AD67" s="4"/>
      <c r="AE67" s="4"/>
      <c r="AF67" s="4"/>
      <c r="AH67" s="216"/>
      <c r="AI67" s="185"/>
      <c r="AJ67" s="185"/>
      <c r="AK67" s="185"/>
      <c r="AL67" s="185"/>
      <c r="AM67" s="185"/>
    </row>
    <row r="68" spans="1:39" ht="19.899999999999999" customHeight="1">
      <c r="A68" s="201">
        <f>'様式4-1'!A68</f>
        <v>0</v>
      </c>
      <c r="B68" s="5" t="s">
        <v>11</v>
      </c>
      <c r="C68" s="5">
        <f>'様式4-1'!C68</f>
        <v>0</v>
      </c>
      <c r="D68" s="5">
        <f>'様式4-1'!D68</f>
        <v>0</v>
      </c>
      <c r="E68" s="5" t="s">
        <v>11</v>
      </c>
      <c r="F68" s="5">
        <f>'様式4-1'!F68</f>
        <v>0</v>
      </c>
      <c r="G68" s="5">
        <f>'様式4-1'!G68</f>
        <v>0</v>
      </c>
      <c r="H68" s="5" t="s">
        <v>11</v>
      </c>
      <c r="I68" s="5">
        <f>'様式4-1'!I68</f>
        <v>0</v>
      </c>
      <c r="J68" s="5">
        <f>'様式4-1'!J68</f>
        <v>0</v>
      </c>
      <c r="K68" s="3">
        <f t="shared" ref="K68" si="672">IF(I68&gt;0,A68*C68*F68*I68,IF(F68&gt;0,A68*C68*F68,A68*C68))</f>
        <v>0</v>
      </c>
      <c r="L68" s="3">
        <f t="shared" ref="L68" si="673">K68-O68</f>
        <v>0</v>
      </c>
      <c r="M68" s="3">
        <f t="shared" ref="M68" si="674">ROUNDDOWN(L68/2,0)</f>
        <v>0</v>
      </c>
      <c r="N68" s="3">
        <f t="shared" ref="N68" si="675">L68-M68</f>
        <v>0</v>
      </c>
      <c r="O68" s="3">
        <f>'様式4-1'!O68</f>
        <v>0</v>
      </c>
      <c r="P68" s="167"/>
      <c r="Q68" s="168"/>
      <c r="R68" s="175">
        <f t="shared" si="670"/>
        <v>0</v>
      </c>
      <c r="S68" s="5" t="s">
        <v>11</v>
      </c>
      <c r="T68" s="176">
        <f t="shared" ref="T68" si="676">C68</f>
        <v>0</v>
      </c>
      <c r="U68" s="176">
        <f t="shared" ref="U68" si="677">D68</f>
        <v>0</v>
      </c>
      <c r="V68" s="5" t="s">
        <v>11</v>
      </c>
      <c r="W68" s="176">
        <f t="shared" ref="W68" si="678">F68</f>
        <v>0</v>
      </c>
      <c r="X68" s="176">
        <f t="shared" ref="X68" si="679">G68</f>
        <v>0</v>
      </c>
      <c r="Y68" s="5" t="s">
        <v>11</v>
      </c>
      <c r="Z68" s="176">
        <f t="shared" ref="Z68" si="680">I68</f>
        <v>0</v>
      </c>
      <c r="AA68" s="176">
        <f t="shared" ref="AA68" si="681">J68</f>
        <v>0</v>
      </c>
      <c r="AB68" s="3">
        <f t="shared" ref="AB68" si="682">IF(Z68&gt;0,R68*T68*W68*Z68,IF(W68&gt;0,R68*T68*W68,R68*T68))</f>
        <v>0</v>
      </c>
      <c r="AC68" s="3">
        <f t="shared" ref="AC68" si="683">AB68-AF68</f>
        <v>0</v>
      </c>
      <c r="AD68" s="3">
        <f t="shared" ref="AD68" si="684">ROUNDDOWN(AC68/2,0)</f>
        <v>0</v>
      </c>
      <c r="AE68" s="3">
        <f t="shared" ref="AE68" si="685">AC68-AD68</f>
        <v>0</v>
      </c>
      <c r="AF68" s="177">
        <f t="shared" ref="AF68" si="686">O68</f>
        <v>0</v>
      </c>
      <c r="AH68" s="217" t="str">
        <f t="shared" ref="AH68" si="687">IF(AB68&gt;=1000000,"相見積書提出必要",IF(AB68&gt;=100000,"見積書提出必要",""))</f>
        <v/>
      </c>
      <c r="AI68" s="186">
        <f t="shared" ref="AI68" si="688">AB68-K68</f>
        <v>0</v>
      </c>
      <c r="AJ68" s="186">
        <f t="shared" ref="AJ68" si="689">AC68-L68</f>
        <v>0</v>
      </c>
      <c r="AK68" s="186">
        <f t="shared" ref="AK68" si="690">AD68-M68</f>
        <v>0</v>
      </c>
      <c r="AL68" s="186">
        <f t="shared" ref="AL68" si="691">AE68-N68</f>
        <v>0</v>
      </c>
      <c r="AM68" s="186">
        <f t="shared" ref="AM68" si="692">AF68-O68</f>
        <v>0</v>
      </c>
    </row>
    <row r="69" spans="1:39" ht="19.899999999999999" customHeight="1">
      <c r="A69" s="200" t="str">
        <f>'様式4-1'!A69</f>
        <v>【】</v>
      </c>
      <c r="B69" s="493">
        <f>'様式4-1'!B69</f>
        <v>0</v>
      </c>
      <c r="C69" s="497"/>
      <c r="D69" s="497"/>
      <c r="E69" s="497"/>
      <c r="F69" s="497"/>
      <c r="G69" s="497"/>
      <c r="H69" s="497"/>
      <c r="I69" s="497"/>
      <c r="J69" s="292"/>
      <c r="K69" s="4"/>
      <c r="L69" s="4"/>
      <c r="M69" s="4"/>
      <c r="N69" s="4"/>
      <c r="O69" s="4"/>
      <c r="P69" s="167"/>
      <c r="Q69" s="168"/>
      <c r="R69" s="7" t="str">
        <f t="shared" ref="R69:R70" si="693">A69</f>
        <v>【】</v>
      </c>
      <c r="S69" s="495">
        <f t="shared" ref="S69" si="694">B69</f>
        <v>0</v>
      </c>
      <c r="T69" s="498"/>
      <c r="U69" s="498"/>
      <c r="V69" s="498"/>
      <c r="W69" s="498"/>
      <c r="X69" s="498"/>
      <c r="Y69" s="498"/>
      <c r="Z69" s="498"/>
      <c r="AA69" s="292"/>
      <c r="AB69" s="4"/>
      <c r="AC69" s="4"/>
      <c r="AD69" s="4"/>
      <c r="AE69" s="4"/>
      <c r="AF69" s="4"/>
      <c r="AH69" s="216"/>
      <c r="AI69" s="185"/>
      <c r="AJ69" s="185"/>
      <c r="AK69" s="185"/>
      <c r="AL69" s="185"/>
      <c r="AM69" s="185"/>
    </row>
    <row r="70" spans="1:39" ht="19.899999999999999" customHeight="1">
      <c r="A70" s="201">
        <f>'様式4-1'!A70</f>
        <v>0</v>
      </c>
      <c r="B70" s="5" t="s">
        <v>11</v>
      </c>
      <c r="C70" s="5">
        <f>'様式4-1'!C70</f>
        <v>0</v>
      </c>
      <c r="D70" s="5">
        <f>'様式4-1'!D70</f>
        <v>0</v>
      </c>
      <c r="E70" s="5" t="s">
        <v>11</v>
      </c>
      <c r="F70" s="5">
        <f>'様式4-1'!F70</f>
        <v>0</v>
      </c>
      <c r="G70" s="5">
        <f>'様式4-1'!G70</f>
        <v>0</v>
      </c>
      <c r="H70" s="5" t="s">
        <v>11</v>
      </c>
      <c r="I70" s="5">
        <f>'様式4-1'!I70</f>
        <v>0</v>
      </c>
      <c r="J70" s="5">
        <f>'様式4-1'!J70</f>
        <v>0</v>
      </c>
      <c r="K70" s="3">
        <f t="shared" ref="K70" si="695">IF(I70&gt;0,A70*C70*F70*I70,IF(F70&gt;0,A70*C70*F70,A70*C70))</f>
        <v>0</v>
      </c>
      <c r="L70" s="3">
        <f t="shared" ref="L70" si="696">K70-O70</f>
        <v>0</v>
      </c>
      <c r="M70" s="3">
        <f t="shared" ref="M70" si="697">ROUNDDOWN(L70/2,0)</f>
        <v>0</v>
      </c>
      <c r="N70" s="3">
        <f t="shared" ref="N70" si="698">L70-M70</f>
        <v>0</v>
      </c>
      <c r="O70" s="3">
        <f>'様式4-1'!O70</f>
        <v>0</v>
      </c>
      <c r="P70" s="167"/>
      <c r="Q70" s="168"/>
      <c r="R70" s="175">
        <f t="shared" si="693"/>
        <v>0</v>
      </c>
      <c r="S70" s="5" t="s">
        <v>11</v>
      </c>
      <c r="T70" s="176">
        <f t="shared" ref="T70" si="699">C70</f>
        <v>0</v>
      </c>
      <c r="U70" s="176">
        <f t="shared" ref="U70" si="700">D70</f>
        <v>0</v>
      </c>
      <c r="V70" s="5" t="s">
        <v>11</v>
      </c>
      <c r="W70" s="176">
        <f t="shared" ref="W70" si="701">F70</f>
        <v>0</v>
      </c>
      <c r="X70" s="176">
        <f t="shared" ref="X70" si="702">G70</f>
        <v>0</v>
      </c>
      <c r="Y70" s="5" t="s">
        <v>11</v>
      </c>
      <c r="Z70" s="176">
        <f t="shared" ref="Z70" si="703">I70</f>
        <v>0</v>
      </c>
      <c r="AA70" s="176">
        <f t="shared" ref="AA70" si="704">J70</f>
        <v>0</v>
      </c>
      <c r="AB70" s="3">
        <f t="shared" ref="AB70" si="705">IF(Z70&gt;0,R70*T70*W70*Z70,IF(W70&gt;0,R70*T70*W70,R70*T70))</f>
        <v>0</v>
      </c>
      <c r="AC70" s="3">
        <f t="shared" ref="AC70" si="706">AB70-AF70</f>
        <v>0</v>
      </c>
      <c r="AD70" s="3">
        <f t="shared" ref="AD70" si="707">ROUNDDOWN(AC70/2,0)</f>
        <v>0</v>
      </c>
      <c r="AE70" s="3">
        <f t="shared" ref="AE70" si="708">AC70-AD70</f>
        <v>0</v>
      </c>
      <c r="AF70" s="177">
        <f t="shared" ref="AF70" si="709">O70</f>
        <v>0</v>
      </c>
      <c r="AH70" s="217" t="str">
        <f t="shared" ref="AH70" si="710">IF(AB70&gt;=1000000,"相見積書提出必要",IF(AB70&gt;=100000,"見積書提出必要",""))</f>
        <v/>
      </c>
      <c r="AI70" s="186">
        <f t="shared" ref="AI70" si="711">AB70-K70</f>
        <v>0</v>
      </c>
      <c r="AJ70" s="186">
        <f t="shared" ref="AJ70" si="712">AC70-L70</f>
        <v>0</v>
      </c>
      <c r="AK70" s="186">
        <f t="shared" ref="AK70" si="713">AD70-M70</f>
        <v>0</v>
      </c>
      <c r="AL70" s="186">
        <f t="shared" ref="AL70" si="714">AE70-N70</f>
        <v>0</v>
      </c>
      <c r="AM70" s="186">
        <f t="shared" ref="AM70" si="715">AF70-O70</f>
        <v>0</v>
      </c>
    </row>
    <row r="71" spans="1:39" ht="19.899999999999999" customHeight="1">
      <c r="A71" s="200" t="str">
        <f>'様式4-1'!A71</f>
        <v>【】</v>
      </c>
      <c r="B71" s="493">
        <f>'様式4-1'!B71</f>
        <v>0</v>
      </c>
      <c r="C71" s="497"/>
      <c r="D71" s="497"/>
      <c r="E71" s="497"/>
      <c r="F71" s="497"/>
      <c r="G71" s="497"/>
      <c r="H71" s="497"/>
      <c r="I71" s="497"/>
      <c r="J71" s="292"/>
      <c r="K71" s="4"/>
      <c r="L71" s="4"/>
      <c r="M71" s="4"/>
      <c r="N71" s="4"/>
      <c r="O71" s="4"/>
      <c r="P71" s="167"/>
      <c r="Q71" s="168"/>
      <c r="R71" s="7" t="str">
        <f t="shared" ref="R71:R72" si="716">A71</f>
        <v>【】</v>
      </c>
      <c r="S71" s="495">
        <f t="shared" ref="S71" si="717">B71</f>
        <v>0</v>
      </c>
      <c r="T71" s="498"/>
      <c r="U71" s="498"/>
      <c r="V71" s="498"/>
      <c r="W71" s="498"/>
      <c r="X71" s="498"/>
      <c r="Y71" s="498"/>
      <c r="Z71" s="498"/>
      <c r="AA71" s="292"/>
      <c r="AB71" s="4"/>
      <c r="AC71" s="4"/>
      <c r="AD71" s="4"/>
      <c r="AE71" s="4"/>
      <c r="AF71" s="4"/>
      <c r="AH71" s="216"/>
      <c r="AI71" s="185"/>
      <c r="AJ71" s="185"/>
      <c r="AK71" s="185"/>
      <c r="AL71" s="185"/>
      <c r="AM71" s="185"/>
    </row>
    <row r="72" spans="1:39" ht="19.899999999999999" customHeight="1">
      <c r="A72" s="201">
        <f>'様式4-1'!A72</f>
        <v>0</v>
      </c>
      <c r="B72" s="5" t="s">
        <v>11</v>
      </c>
      <c r="C72" s="5">
        <f>'様式4-1'!C72</f>
        <v>0</v>
      </c>
      <c r="D72" s="5">
        <f>'様式4-1'!D72</f>
        <v>0</v>
      </c>
      <c r="E72" s="5" t="s">
        <v>11</v>
      </c>
      <c r="F72" s="5">
        <f>'様式4-1'!F72</f>
        <v>0</v>
      </c>
      <c r="G72" s="5">
        <f>'様式4-1'!G72</f>
        <v>0</v>
      </c>
      <c r="H72" s="5" t="s">
        <v>11</v>
      </c>
      <c r="I72" s="5">
        <f>'様式4-1'!I72</f>
        <v>0</v>
      </c>
      <c r="J72" s="5">
        <f>'様式4-1'!J72</f>
        <v>0</v>
      </c>
      <c r="K72" s="3">
        <f t="shared" ref="K72" si="718">IF(I72&gt;0,A72*C72*F72*I72,IF(F72&gt;0,A72*C72*F72,A72*C72))</f>
        <v>0</v>
      </c>
      <c r="L72" s="3">
        <f t="shared" ref="L72" si="719">K72-O72</f>
        <v>0</v>
      </c>
      <c r="M72" s="3">
        <f t="shared" ref="M72" si="720">ROUNDDOWN(L72/2,0)</f>
        <v>0</v>
      </c>
      <c r="N72" s="3">
        <f t="shared" ref="N72" si="721">L72-M72</f>
        <v>0</v>
      </c>
      <c r="O72" s="3">
        <f>'様式4-1'!O72</f>
        <v>0</v>
      </c>
      <c r="P72" s="167"/>
      <c r="Q72" s="168"/>
      <c r="R72" s="175">
        <f t="shared" si="716"/>
        <v>0</v>
      </c>
      <c r="S72" s="5" t="s">
        <v>11</v>
      </c>
      <c r="T72" s="176">
        <f t="shared" ref="T72" si="722">C72</f>
        <v>0</v>
      </c>
      <c r="U72" s="176">
        <f t="shared" ref="U72" si="723">D72</f>
        <v>0</v>
      </c>
      <c r="V72" s="5" t="s">
        <v>11</v>
      </c>
      <c r="W72" s="176">
        <f t="shared" ref="W72" si="724">F72</f>
        <v>0</v>
      </c>
      <c r="X72" s="176">
        <f t="shared" ref="X72" si="725">G72</f>
        <v>0</v>
      </c>
      <c r="Y72" s="5" t="s">
        <v>11</v>
      </c>
      <c r="Z72" s="176">
        <f t="shared" ref="Z72" si="726">I72</f>
        <v>0</v>
      </c>
      <c r="AA72" s="176">
        <f t="shared" ref="AA72" si="727">J72</f>
        <v>0</v>
      </c>
      <c r="AB72" s="3">
        <f t="shared" ref="AB72" si="728">IF(Z72&gt;0,R72*T72*W72*Z72,IF(W72&gt;0,R72*T72*W72,R72*T72))</f>
        <v>0</v>
      </c>
      <c r="AC72" s="3">
        <f t="shared" ref="AC72" si="729">AB72-AF72</f>
        <v>0</v>
      </c>
      <c r="AD72" s="3">
        <f t="shared" ref="AD72" si="730">ROUNDDOWN(AC72/2,0)</f>
        <v>0</v>
      </c>
      <c r="AE72" s="3">
        <f t="shared" ref="AE72" si="731">AC72-AD72</f>
        <v>0</v>
      </c>
      <c r="AF72" s="177">
        <f t="shared" ref="AF72" si="732">O72</f>
        <v>0</v>
      </c>
      <c r="AH72" s="217" t="str">
        <f t="shared" ref="AH72" si="733">IF(AB72&gt;=1000000,"相見積書提出必要",IF(AB72&gt;=100000,"見積書提出必要",""))</f>
        <v/>
      </c>
      <c r="AI72" s="186">
        <f t="shared" ref="AI72" si="734">AB72-K72</f>
        <v>0</v>
      </c>
      <c r="AJ72" s="186">
        <f t="shared" ref="AJ72" si="735">AC72-L72</f>
        <v>0</v>
      </c>
      <c r="AK72" s="186">
        <f t="shared" ref="AK72" si="736">AD72-M72</f>
        <v>0</v>
      </c>
      <c r="AL72" s="186">
        <f t="shared" ref="AL72" si="737">AE72-N72</f>
        <v>0</v>
      </c>
      <c r="AM72" s="186">
        <f t="shared" ref="AM72" si="738">AF72-O72</f>
        <v>0</v>
      </c>
    </row>
    <row r="73" spans="1:39" ht="19.899999999999999" customHeight="1">
      <c r="A73" s="200" t="str">
        <f>'様式4-1'!A73</f>
        <v>【】</v>
      </c>
      <c r="B73" s="493">
        <f>'様式4-1'!B73</f>
        <v>0</v>
      </c>
      <c r="C73" s="497"/>
      <c r="D73" s="497"/>
      <c r="E73" s="497"/>
      <c r="F73" s="497"/>
      <c r="G73" s="497"/>
      <c r="H73" s="497"/>
      <c r="I73" s="497"/>
      <c r="J73" s="292"/>
      <c r="K73" s="4"/>
      <c r="L73" s="4"/>
      <c r="M73" s="4"/>
      <c r="N73" s="4"/>
      <c r="O73" s="4"/>
      <c r="P73" s="167"/>
      <c r="Q73" s="168"/>
      <c r="R73" s="7" t="str">
        <f t="shared" ref="R73:R74" si="739">A73</f>
        <v>【】</v>
      </c>
      <c r="S73" s="495">
        <f t="shared" ref="S73" si="740">B73</f>
        <v>0</v>
      </c>
      <c r="T73" s="498"/>
      <c r="U73" s="498"/>
      <c r="V73" s="498"/>
      <c r="W73" s="498"/>
      <c r="X73" s="498"/>
      <c r="Y73" s="498"/>
      <c r="Z73" s="498"/>
      <c r="AA73" s="292"/>
      <c r="AB73" s="4"/>
      <c r="AC73" s="4"/>
      <c r="AD73" s="4"/>
      <c r="AE73" s="4"/>
      <c r="AF73" s="4"/>
      <c r="AH73" s="216"/>
      <c r="AI73" s="185"/>
      <c r="AJ73" s="185"/>
      <c r="AK73" s="185"/>
      <c r="AL73" s="185"/>
      <c r="AM73" s="185"/>
    </row>
    <row r="74" spans="1:39" ht="19.899999999999999" customHeight="1">
      <c r="A74" s="201">
        <f>'様式4-1'!A74</f>
        <v>0</v>
      </c>
      <c r="B74" s="5" t="s">
        <v>11</v>
      </c>
      <c r="C74" s="5">
        <f>'様式4-1'!C74</f>
        <v>0</v>
      </c>
      <c r="D74" s="5">
        <f>'様式4-1'!D74</f>
        <v>0</v>
      </c>
      <c r="E74" s="5" t="s">
        <v>11</v>
      </c>
      <c r="F74" s="5">
        <f>'様式4-1'!F74</f>
        <v>0</v>
      </c>
      <c r="G74" s="5">
        <f>'様式4-1'!G74</f>
        <v>0</v>
      </c>
      <c r="H74" s="5" t="s">
        <v>11</v>
      </c>
      <c r="I74" s="5">
        <f>'様式4-1'!I74</f>
        <v>0</v>
      </c>
      <c r="J74" s="5">
        <f>'様式4-1'!J74</f>
        <v>0</v>
      </c>
      <c r="K74" s="3">
        <f t="shared" ref="K74" si="741">IF(I74&gt;0,A74*C74*F74*I74,IF(F74&gt;0,A74*C74*F74,A74*C74))</f>
        <v>0</v>
      </c>
      <c r="L74" s="3">
        <f t="shared" ref="L74" si="742">K74-O74</f>
        <v>0</v>
      </c>
      <c r="M74" s="3">
        <f t="shared" ref="M74" si="743">ROUNDDOWN(L74/2,0)</f>
        <v>0</v>
      </c>
      <c r="N74" s="3">
        <f t="shared" ref="N74" si="744">L74-M74</f>
        <v>0</v>
      </c>
      <c r="O74" s="3">
        <f>'様式4-1'!O74</f>
        <v>0</v>
      </c>
      <c r="P74" s="167"/>
      <c r="Q74" s="168"/>
      <c r="R74" s="175">
        <f t="shared" si="739"/>
        <v>0</v>
      </c>
      <c r="S74" s="5" t="s">
        <v>11</v>
      </c>
      <c r="T74" s="176">
        <f t="shared" ref="T74" si="745">C74</f>
        <v>0</v>
      </c>
      <c r="U74" s="176">
        <f t="shared" ref="U74" si="746">D74</f>
        <v>0</v>
      </c>
      <c r="V74" s="5" t="s">
        <v>11</v>
      </c>
      <c r="W74" s="176">
        <f t="shared" ref="W74" si="747">F74</f>
        <v>0</v>
      </c>
      <c r="X74" s="176">
        <f t="shared" ref="X74" si="748">G74</f>
        <v>0</v>
      </c>
      <c r="Y74" s="5" t="s">
        <v>11</v>
      </c>
      <c r="Z74" s="176">
        <f t="shared" ref="Z74" si="749">I74</f>
        <v>0</v>
      </c>
      <c r="AA74" s="176">
        <f t="shared" ref="AA74" si="750">J74</f>
        <v>0</v>
      </c>
      <c r="AB74" s="3">
        <f t="shared" ref="AB74" si="751">IF(Z74&gt;0,R74*T74*W74*Z74,IF(W74&gt;0,R74*T74*W74,R74*T74))</f>
        <v>0</v>
      </c>
      <c r="AC74" s="3">
        <f t="shared" ref="AC74" si="752">AB74-AF74</f>
        <v>0</v>
      </c>
      <c r="AD74" s="3">
        <f t="shared" ref="AD74" si="753">ROUNDDOWN(AC74/2,0)</f>
        <v>0</v>
      </c>
      <c r="AE74" s="3">
        <f t="shared" ref="AE74" si="754">AC74-AD74</f>
        <v>0</v>
      </c>
      <c r="AF74" s="177">
        <f t="shared" ref="AF74" si="755">O74</f>
        <v>0</v>
      </c>
      <c r="AH74" s="217" t="str">
        <f t="shared" ref="AH74" si="756">IF(AB74&gt;=1000000,"相見積書提出必要",IF(AB74&gt;=100000,"見積書提出必要",""))</f>
        <v/>
      </c>
      <c r="AI74" s="186">
        <f t="shared" ref="AI74" si="757">AB74-K74</f>
        <v>0</v>
      </c>
      <c r="AJ74" s="186">
        <f t="shared" ref="AJ74" si="758">AC74-L74</f>
        <v>0</v>
      </c>
      <c r="AK74" s="186">
        <f t="shared" ref="AK74" si="759">AD74-M74</f>
        <v>0</v>
      </c>
      <c r="AL74" s="186">
        <f t="shared" ref="AL74" si="760">AE74-N74</f>
        <v>0</v>
      </c>
      <c r="AM74" s="186">
        <f t="shared" ref="AM74" si="761">AF74-O74</f>
        <v>0</v>
      </c>
    </row>
    <row r="75" spans="1:39" ht="19.899999999999999" customHeight="1">
      <c r="A75" s="200" t="str">
        <f>'様式4-1'!A75</f>
        <v>【】</v>
      </c>
      <c r="B75" s="493">
        <f>'様式4-1'!B75</f>
        <v>0</v>
      </c>
      <c r="C75" s="497"/>
      <c r="D75" s="497"/>
      <c r="E75" s="497"/>
      <c r="F75" s="497"/>
      <c r="G75" s="497"/>
      <c r="H75" s="497"/>
      <c r="I75" s="497"/>
      <c r="J75" s="292"/>
      <c r="K75" s="4"/>
      <c r="L75" s="4"/>
      <c r="M75" s="4"/>
      <c r="N75" s="4"/>
      <c r="O75" s="4"/>
      <c r="P75" s="167"/>
      <c r="Q75" s="168"/>
      <c r="R75" s="7" t="str">
        <f t="shared" ref="R75:R76" si="762">A75</f>
        <v>【】</v>
      </c>
      <c r="S75" s="495">
        <f t="shared" ref="S75" si="763">B75</f>
        <v>0</v>
      </c>
      <c r="T75" s="498"/>
      <c r="U75" s="498"/>
      <c r="V75" s="498"/>
      <c r="W75" s="498"/>
      <c r="X75" s="498"/>
      <c r="Y75" s="498"/>
      <c r="Z75" s="498"/>
      <c r="AA75" s="292"/>
      <c r="AB75" s="4"/>
      <c r="AC75" s="4"/>
      <c r="AD75" s="4"/>
      <c r="AE75" s="4"/>
      <c r="AF75" s="4"/>
      <c r="AH75" s="216"/>
      <c r="AI75" s="185"/>
      <c r="AJ75" s="185"/>
      <c r="AK75" s="185"/>
      <c r="AL75" s="185"/>
      <c r="AM75" s="185"/>
    </row>
    <row r="76" spans="1:39" ht="19.899999999999999" customHeight="1">
      <c r="A76" s="201">
        <f>'様式4-1'!A76</f>
        <v>0</v>
      </c>
      <c r="B76" s="5" t="s">
        <v>11</v>
      </c>
      <c r="C76" s="5">
        <f>'様式4-1'!C76</f>
        <v>0</v>
      </c>
      <c r="D76" s="5">
        <f>'様式4-1'!D76</f>
        <v>0</v>
      </c>
      <c r="E76" s="5" t="s">
        <v>11</v>
      </c>
      <c r="F76" s="5">
        <f>'様式4-1'!F76</f>
        <v>0</v>
      </c>
      <c r="G76" s="5">
        <f>'様式4-1'!G76</f>
        <v>0</v>
      </c>
      <c r="H76" s="5" t="s">
        <v>11</v>
      </c>
      <c r="I76" s="5">
        <f>'様式4-1'!I76</f>
        <v>0</v>
      </c>
      <c r="J76" s="5">
        <f>'様式4-1'!J76</f>
        <v>0</v>
      </c>
      <c r="K76" s="3">
        <f t="shared" ref="K76" si="764">IF(I76&gt;0,A76*C76*F76*I76,IF(F76&gt;0,A76*C76*F76,A76*C76))</f>
        <v>0</v>
      </c>
      <c r="L76" s="3">
        <f t="shared" ref="L76" si="765">K76-O76</f>
        <v>0</v>
      </c>
      <c r="M76" s="3">
        <f t="shared" ref="M76" si="766">ROUNDDOWN(L76/2,0)</f>
        <v>0</v>
      </c>
      <c r="N76" s="3">
        <f t="shared" ref="N76" si="767">L76-M76</f>
        <v>0</v>
      </c>
      <c r="O76" s="3">
        <f>'様式4-1'!O76</f>
        <v>0</v>
      </c>
      <c r="P76" s="167"/>
      <c r="Q76" s="168"/>
      <c r="R76" s="175">
        <f t="shared" si="762"/>
        <v>0</v>
      </c>
      <c r="S76" s="5" t="s">
        <v>11</v>
      </c>
      <c r="T76" s="176">
        <f t="shared" ref="T76" si="768">C76</f>
        <v>0</v>
      </c>
      <c r="U76" s="176">
        <f t="shared" ref="U76" si="769">D76</f>
        <v>0</v>
      </c>
      <c r="V76" s="5" t="s">
        <v>11</v>
      </c>
      <c r="W76" s="176">
        <f t="shared" ref="W76" si="770">F76</f>
        <v>0</v>
      </c>
      <c r="X76" s="176">
        <f t="shared" ref="X76" si="771">G76</f>
        <v>0</v>
      </c>
      <c r="Y76" s="5" t="s">
        <v>11</v>
      </c>
      <c r="Z76" s="176">
        <f t="shared" ref="Z76" si="772">I76</f>
        <v>0</v>
      </c>
      <c r="AA76" s="176">
        <f t="shared" ref="AA76" si="773">J76</f>
        <v>0</v>
      </c>
      <c r="AB76" s="3">
        <f t="shared" ref="AB76" si="774">IF(Z76&gt;0,R76*T76*W76*Z76,IF(W76&gt;0,R76*T76*W76,R76*T76))</f>
        <v>0</v>
      </c>
      <c r="AC76" s="3">
        <f t="shared" ref="AC76" si="775">AB76-AF76</f>
        <v>0</v>
      </c>
      <c r="AD76" s="3">
        <f t="shared" ref="AD76" si="776">ROUNDDOWN(AC76/2,0)</f>
        <v>0</v>
      </c>
      <c r="AE76" s="3">
        <f t="shared" ref="AE76" si="777">AC76-AD76</f>
        <v>0</v>
      </c>
      <c r="AF76" s="177">
        <f t="shared" ref="AF76" si="778">O76</f>
        <v>0</v>
      </c>
      <c r="AH76" s="217" t="str">
        <f t="shared" ref="AH76" si="779">IF(AB76&gt;=1000000,"相見積書提出必要",IF(AB76&gt;=100000,"見積書提出必要",""))</f>
        <v/>
      </c>
      <c r="AI76" s="186">
        <f t="shared" ref="AI76" si="780">AB76-K76</f>
        <v>0</v>
      </c>
      <c r="AJ76" s="186">
        <f t="shared" ref="AJ76" si="781">AC76-L76</f>
        <v>0</v>
      </c>
      <c r="AK76" s="186">
        <f t="shared" ref="AK76" si="782">AD76-M76</f>
        <v>0</v>
      </c>
      <c r="AL76" s="186">
        <f t="shared" ref="AL76" si="783">AE76-N76</f>
        <v>0</v>
      </c>
      <c r="AM76" s="186">
        <f t="shared" ref="AM76" si="784">AF76-O76</f>
        <v>0</v>
      </c>
    </row>
    <row r="77" spans="1:39" ht="19.899999999999999" customHeight="1">
      <c r="A77" s="200" t="str">
        <f>'様式4-1'!A77</f>
        <v>【】</v>
      </c>
      <c r="B77" s="493">
        <f>'様式4-1'!B77</f>
        <v>0</v>
      </c>
      <c r="C77" s="493"/>
      <c r="D77" s="493"/>
      <c r="E77" s="493"/>
      <c r="F77" s="493"/>
      <c r="G77" s="493"/>
      <c r="H77" s="493"/>
      <c r="I77" s="493"/>
      <c r="J77" s="494"/>
      <c r="K77" s="4"/>
      <c r="L77" s="4"/>
      <c r="M77" s="4"/>
      <c r="N77" s="4"/>
      <c r="O77" s="4"/>
      <c r="P77" s="167"/>
      <c r="Q77" s="168"/>
      <c r="R77" s="7" t="str">
        <f t="shared" ref="R77:R78" si="785">A77</f>
        <v>【】</v>
      </c>
      <c r="S77" s="495">
        <f t="shared" ref="S77" si="786">B77</f>
        <v>0</v>
      </c>
      <c r="T77" s="495"/>
      <c r="U77" s="495"/>
      <c r="V77" s="495"/>
      <c r="W77" s="495"/>
      <c r="X77" s="495"/>
      <c r="Y77" s="495"/>
      <c r="Z77" s="495"/>
      <c r="AA77" s="496"/>
      <c r="AB77" s="4"/>
      <c r="AC77" s="4"/>
      <c r="AD77" s="4"/>
      <c r="AE77" s="4"/>
      <c r="AF77" s="4"/>
      <c r="AH77" s="216"/>
      <c r="AI77" s="185"/>
      <c r="AJ77" s="185"/>
      <c r="AK77" s="185"/>
      <c r="AL77" s="185"/>
      <c r="AM77" s="185"/>
    </row>
    <row r="78" spans="1:39" ht="19.899999999999999" customHeight="1">
      <c r="A78" s="201">
        <f>'様式4-1'!A78</f>
        <v>0</v>
      </c>
      <c r="B78" s="5" t="s">
        <v>11</v>
      </c>
      <c r="C78" s="5">
        <f>'様式4-1'!C78</f>
        <v>0</v>
      </c>
      <c r="D78" s="5">
        <f>'様式4-1'!D78</f>
        <v>0</v>
      </c>
      <c r="E78" s="5" t="s">
        <v>11</v>
      </c>
      <c r="F78" s="5">
        <f>'様式4-1'!F78</f>
        <v>0</v>
      </c>
      <c r="G78" s="5">
        <f>'様式4-1'!G78</f>
        <v>0</v>
      </c>
      <c r="H78" s="5" t="s">
        <v>11</v>
      </c>
      <c r="I78" s="5">
        <f>'様式4-1'!I78</f>
        <v>0</v>
      </c>
      <c r="J78" s="5">
        <f>'様式4-1'!J78</f>
        <v>0</v>
      </c>
      <c r="K78" s="3">
        <f t="shared" ref="K78" si="787">IF(I78&gt;0,A78*C78*F78*I78,IF(F78&gt;0,A78*C78*F78,A78*C78))</f>
        <v>0</v>
      </c>
      <c r="L78" s="3">
        <f t="shared" ref="L78" si="788">K78-O78</f>
        <v>0</v>
      </c>
      <c r="M78" s="3">
        <f t="shared" ref="M78" si="789">ROUNDDOWN(L78/2,0)</f>
        <v>0</v>
      </c>
      <c r="N78" s="3">
        <f t="shared" ref="N78" si="790">L78-M78</f>
        <v>0</v>
      </c>
      <c r="O78" s="3">
        <f>'様式4-1'!O78</f>
        <v>0</v>
      </c>
      <c r="P78" s="167"/>
      <c r="Q78" s="168"/>
      <c r="R78" s="175">
        <f t="shared" si="785"/>
        <v>0</v>
      </c>
      <c r="S78" s="5" t="s">
        <v>11</v>
      </c>
      <c r="T78" s="176">
        <f t="shared" ref="T78" si="791">C78</f>
        <v>0</v>
      </c>
      <c r="U78" s="176">
        <f t="shared" ref="U78" si="792">D78</f>
        <v>0</v>
      </c>
      <c r="V78" s="5" t="s">
        <v>11</v>
      </c>
      <c r="W78" s="176">
        <f t="shared" ref="W78" si="793">F78</f>
        <v>0</v>
      </c>
      <c r="X78" s="176">
        <f t="shared" ref="X78" si="794">G78</f>
        <v>0</v>
      </c>
      <c r="Y78" s="5" t="s">
        <v>11</v>
      </c>
      <c r="Z78" s="176">
        <f t="shared" ref="Z78" si="795">I78</f>
        <v>0</v>
      </c>
      <c r="AA78" s="176">
        <f t="shared" ref="AA78" si="796">J78</f>
        <v>0</v>
      </c>
      <c r="AB78" s="3">
        <f t="shared" ref="AB78" si="797">IF(Z78&gt;0,R78*T78*W78*Z78,IF(W78&gt;0,R78*T78*W78,R78*T78))</f>
        <v>0</v>
      </c>
      <c r="AC78" s="3">
        <f t="shared" ref="AC78" si="798">AB78-AF78</f>
        <v>0</v>
      </c>
      <c r="AD78" s="3">
        <f t="shared" ref="AD78" si="799">ROUNDDOWN(AC78/2,0)</f>
        <v>0</v>
      </c>
      <c r="AE78" s="3">
        <f t="shared" ref="AE78" si="800">AC78-AD78</f>
        <v>0</v>
      </c>
      <c r="AF78" s="177">
        <f t="shared" ref="AF78" si="801">O78</f>
        <v>0</v>
      </c>
      <c r="AH78" s="217" t="str">
        <f t="shared" ref="AH78" si="802">IF(AB78&gt;=1000000,"相見積書提出必要",IF(AB78&gt;=100000,"見積書提出必要",""))</f>
        <v/>
      </c>
      <c r="AI78" s="186">
        <f t="shared" ref="AI78" si="803">AB78-K78</f>
        <v>0</v>
      </c>
      <c r="AJ78" s="186">
        <f t="shared" ref="AJ78" si="804">AC78-L78</f>
        <v>0</v>
      </c>
      <c r="AK78" s="186">
        <f t="shared" ref="AK78" si="805">AD78-M78</f>
        <v>0</v>
      </c>
      <c r="AL78" s="186">
        <f t="shared" ref="AL78" si="806">AE78-N78</f>
        <v>0</v>
      </c>
      <c r="AM78" s="186">
        <f t="shared" ref="AM78" si="807">AF78-O78</f>
        <v>0</v>
      </c>
    </row>
    <row r="79" spans="1:39" ht="19.899999999999999" customHeight="1">
      <c r="A79" s="200" t="str">
        <f>'様式4-1'!A79</f>
        <v>【】</v>
      </c>
      <c r="B79" s="493">
        <f>'様式4-1'!B79</f>
        <v>0</v>
      </c>
      <c r="C79" s="493"/>
      <c r="D79" s="493"/>
      <c r="E79" s="493"/>
      <c r="F79" s="493"/>
      <c r="G79" s="493"/>
      <c r="H79" s="493"/>
      <c r="I79" s="493"/>
      <c r="J79" s="494"/>
      <c r="K79" s="4"/>
      <c r="L79" s="4"/>
      <c r="M79" s="4"/>
      <c r="N79" s="4"/>
      <c r="O79" s="4"/>
      <c r="P79" s="167"/>
      <c r="Q79" s="168"/>
      <c r="R79" s="7" t="str">
        <f t="shared" ref="R79:R80" si="808">A79</f>
        <v>【】</v>
      </c>
      <c r="S79" s="495">
        <f t="shared" ref="S79" si="809">B79</f>
        <v>0</v>
      </c>
      <c r="T79" s="495"/>
      <c r="U79" s="495"/>
      <c r="V79" s="495"/>
      <c r="W79" s="495"/>
      <c r="X79" s="495"/>
      <c r="Y79" s="495"/>
      <c r="Z79" s="495"/>
      <c r="AA79" s="496"/>
      <c r="AB79" s="4"/>
      <c r="AC79" s="4"/>
      <c r="AD79" s="4"/>
      <c r="AE79" s="4"/>
      <c r="AF79" s="4"/>
      <c r="AH79" s="216"/>
      <c r="AI79" s="185"/>
      <c r="AJ79" s="185"/>
      <c r="AK79" s="185"/>
      <c r="AL79" s="185"/>
      <c r="AM79" s="185"/>
    </row>
    <row r="80" spans="1:39" ht="19.899999999999999" customHeight="1">
      <c r="A80" s="201">
        <f>'様式4-1'!A80</f>
        <v>0</v>
      </c>
      <c r="B80" s="5" t="s">
        <v>11</v>
      </c>
      <c r="C80" s="5">
        <f>'様式4-1'!C80</f>
        <v>0</v>
      </c>
      <c r="D80" s="5">
        <f>'様式4-1'!D80</f>
        <v>0</v>
      </c>
      <c r="E80" s="5" t="s">
        <v>11</v>
      </c>
      <c r="F80" s="5">
        <f>'様式4-1'!F80</f>
        <v>0</v>
      </c>
      <c r="G80" s="5">
        <f>'様式4-1'!G80</f>
        <v>0</v>
      </c>
      <c r="H80" s="5" t="s">
        <v>11</v>
      </c>
      <c r="I80" s="5">
        <f>'様式4-1'!I80</f>
        <v>0</v>
      </c>
      <c r="J80" s="5">
        <f>'様式4-1'!J80</f>
        <v>0</v>
      </c>
      <c r="K80" s="3">
        <f t="shared" ref="K80" si="810">IF(I80&gt;0,A80*C80*F80*I80,IF(F80&gt;0,A80*C80*F80,A80*C80))</f>
        <v>0</v>
      </c>
      <c r="L80" s="3">
        <f t="shared" ref="L80" si="811">K80-O80</f>
        <v>0</v>
      </c>
      <c r="M80" s="3">
        <f t="shared" ref="M80" si="812">ROUNDDOWN(L80/2,0)</f>
        <v>0</v>
      </c>
      <c r="N80" s="3">
        <f t="shared" ref="N80" si="813">L80-M80</f>
        <v>0</v>
      </c>
      <c r="O80" s="3">
        <f>'様式4-1'!O80</f>
        <v>0</v>
      </c>
      <c r="P80" s="167"/>
      <c r="Q80" s="168"/>
      <c r="R80" s="175">
        <f t="shared" si="808"/>
        <v>0</v>
      </c>
      <c r="S80" s="5" t="s">
        <v>11</v>
      </c>
      <c r="T80" s="176">
        <f t="shared" ref="T80" si="814">C80</f>
        <v>0</v>
      </c>
      <c r="U80" s="176">
        <f t="shared" ref="U80" si="815">D80</f>
        <v>0</v>
      </c>
      <c r="V80" s="5" t="s">
        <v>11</v>
      </c>
      <c r="W80" s="176">
        <f t="shared" ref="W80" si="816">F80</f>
        <v>0</v>
      </c>
      <c r="X80" s="176">
        <f t="shared" ref="X80" si="817">G80</f>
        <v>0</v>
      </c>
      <c r="Y80" s="5" t="s">
        <v>11</v>
      </c>
      <c r="Z80" s="176">
        <f t="shared" ref="Z80" si="818">I80</f>
        <v>0</v>
      </c>
      <c r="AA80" s="176">
        <f t="shared" ref="AA80" si="819">J80</f>
        <v>0</v>
      </c>
      <c r="AB80" s="3">
        <f t="shared" ref="AB80" si="820">IF(Z80&gt;0,R80*T80*W80*Z80,IF(W80&gt;0,R80*T80*W80,R80*T80))</f>
        <v>0</v>
      </c>
      <c r="AC80" s="3">
        <f t="shared" ref="AC80" si="821">AB80-AF80</f>
        <v>0</v>
      </c>
      <c r="AD80" s="3">
        <f t="shared" ref="AD80" si="822">ROUNDDOWN(AC80/2,0)</f>
        <v>0</v>
      </c>
      <c r="AE80" s="3">
        <f t="shared" ref="AE80" si="823">AC80-AD80</f>
        <v>0</v>
      </c>
      <c r="AF80" s="177">
        <f t="shared" ref="AF80" si="824">O80</f>
        <v>0</v>
      </c>
      <c r="AH80" s="217" t="str">
        <f t="shared" ref="AH80" si="825">IF(AB80&gt;=1000000,"相見積書提出必要",IF(AB80&gt;=100000,"見積書提出必要",""))</f>
        <v/>
      </c>
      <c r="AI80" s="186">
        <f t="shared" ref="AI80" si="826">AB80-K80</f>
        <v>0</v>
      </c>
      <c r="AJ80" s="186">
        <f t="shared" ref="AJ80" si="827">AC80-L80</f>
        <v>0</v>
      </c>
      <c r="AK80" s="186">
        <f t="shared" ref="AK80" si="828">AD80-M80</f>
        <v>0</v>
      </c>
      <c r="AL80" s="186">
        <f t="shared" ref="AL80" si="829">AE80-N80</f>
        <v>0</v>
      </c>
      <c r="AM80" s="186">
        <f t="shared" ref="AM80" si="830">AF80-O80</f>
        <v>0</v>
      </c>
    </row>
    <row r="81" spans="1:39" ht="19.899999999999999" customHeight="1">
      <c r="A81" s="200" t="str">
        <f>'様式4-1'!A81</f>
        <v>【】</v>
      </c>
      <c r="B81" s="493">
        <f>'様式4-1'!B81</f>
        <v>0</v>
      </c>
      <c r="C81" s="493"/>
      <c r="D81" s="493"/>
      <c r="E81" s="493"/>
      <c r="F81" s="493"/>
      <c r="G81" s="493"/>
      <c r="H81" s="493"/>
      <c r="I81" s="493"/>
      <c r="J81" s="494"/>
      <c r="K81" s="4"/>
      <c r="L81" s="4"/>
      <c r="M81" s="4"/>
      <c r="N81" s="4"/>
      <c r="O81" s="4"/>
      <c r="P81" s="167"/>
      <c r="Q81" s="168"/>
      <c r="R81" s="7" t="str">
        <f t="shared" ref="R81:R82" si="831">A81</f>
        <v>【】</v>
      </c>
      <c r="S81" s="495">
        <f t="shared" ref="S81" si="832">B81</f>
        <v>0</v>
      </c>
      <c r="T81" s="495"/>
      <c r="U81" s="495"/>
      <c r="V81" s="495"/>
      <c r="W81" s="495"/>
      <c r="X81" s="495"/>
      <c r="Y81" s="495"/>
      <c r="Z81" s="495"/>
      <c r="AA81" s="496"/>
      <c r="AB81" s="4"/>
      <c r="AC81" s="4"/>
      <c r="AD81" s="4"/>
      <c r="AE81" s="4"/>
      <c r="AF81" s="4"/>
      <c r="AH81" s="216"/>
      <c r="AI81" s="185"/>
      <c r="AJ81" s="185"/>
      <c r="AK81" s="185"/>
      <c r="AL81" s="185"/>
      <c r="AM81" s="185"/>
    </row>
    <row r="82" spans="1:39" ht="19.899999999999999" customHeight="1">
      <c r="A82" s="201">
        <f>'様式4-1'!A82</f>
        <v>0</v>
      </c>
      <c r="B82" s="5" t="s">
        <v>11</v>
      </c>
      <c r="C82" s="5">
        <f>'様式4-1'!C82</f>
        <v>0</v>
      </c>
      <c r="D82" s="5">
        <f>'様式4-1'!D82</f>
        <v>0</v>
      </c>
      <c r="E82" s="5" t="s">
        <v>11</v>
      </c>
      <c r="F82" s="5">
        <f>'様式4-1'!F82</f>
        <v>0</v>
      </c>
      <c r="G82" s="5">
        <f>'様式4-1'!G82</f>
        <v>0</v>
      </c>
      <c r="H82" s="5" t="s">
        <v>11</v>
      </c>
      <c r="I82" s="5">
        <f>'様式4-1'!I82</f>
        <v>0</v>
      </c>
      <c r="J82" s="5">
        <f>'様式4-1'!J82</f>
        <v>0</v>
      </c>
      <c r="K82" s="3">
        <f t="shared" ref="K82" si="833">IF(I82&gt;0,A82*C82*F82*I82,IF(F82&gt;0,A82*C82*F82,A82*C82))</f>
        <v>0</v>
      </c>
      <c r="L82" s="3">
        <f t="shared" ref="L82" si="834">K82-O82</f>
        <v>0</v>
      </c>
      <c r="M82" s="3">
        <f t="shared" ref="M82" si="835">ROUNDDOWN(L82/2,0)</f>
        <v>0</v>
      </c>
      <c r="N82" s="3">
        <f t="shared" ref="N82" si="836">L82-M82</f>
        <v>0</v>
      </c>
      <c r="O82" s="3">
        <f>'様式4-1'!O82</f>
        <v>0</v>
      </c>
      <c r="P82" s="167"/>
      <c r="Q82" s="168"/>
      <c r="R82" s="175">
        <f t="shared" si="831"/>
        <v>0</v>
      </c>
      <c r="S82" s="5" t="s">
        <v>11</v>
      </c>
      <c r="T82" s="176">
        <f t="shared" ref="T82" si="837">C82</f>
        <v>0</v>
      </c>
      <c r="U82" s="176">
        <f t="shared" ref="U82" si="838">D82</f>
        <v>0</v>
      </c>
      <c r="V82" s="5" t="s">
        <v>11</v>
      </c>
      <c r="W82" s="176">
        <f t="shared" ref="W82" si="839">F82</f>
        <v>0</v>
      </c>
      <c r="X82" s="176">
        <f t="shared" ref="X82" si="840">G82</f>
        <v>0</v>
      </c>
      <c r="Y82" s="5" t="s">
        <v>11</v>
      </c>
      <c r="Z82" s="176">
        <f t="shared" ref="Z82" si="841">I82</f>
        <v>0</v>
      </c>
      <c r="AA82" s="176">
        <f t="shared" ref="AA82" si="842">J82</f>
        <v>0</v>
      </c>
      <c r="AB82" s="3">
        <f t="shared" ref="AB82" si="843">IF(Z82&gt;0,R82*T82*W82*Z82,IF(W82&gt;0,R82*T82*W82,R82*T82))</f>
        <v>0</v>
      </c>
      <c r="AC82" s="3">
        <f t="shared" ref="AC82" si="844">AB82-AF82</f>
        <v>0</v>
      </c>
      <c r="AD82" s="3">
        <f t="shared" ref="AD82" si="845">ROUNDDOWN(AC82/2,0)</f>
        <v>0</v>
      </c>
      <c r="AE82" s="3">
        <f t="shared" ref="AE82" si="846">AC82-AD82</f>
        <v>0</v>
      </c>
      <c r="AF82" s="177">
        <f t="shared" ref="AF82" si="847">O82</f>
        <v>0</v>
      </c>
      <c r="AH82" s="217" t="str">
        <f t="shared" ref="AH82" si="848">IF(AB82&gt;=1000000,"相見積書提出必要",IF(AB82&gt;=100000,"見積書提出必要",""))</f>
        <v/>
      </c>
      <c r="AI82" s="186">
        <f t="shared" ref="AI82" si="849">AB82-K82</f>
        <v>0</v>
      </c>
      <c r="AJ82" s="186">
        <f t="shared" ref="AJ82" si="850">AC82-L82</f>
        <v>0</v>
      </c>
      <c r="AK82" s="186">
        <f t="shared" ref="AK82" si="851">AD82-M82</f>
        <v>0</v>
      </c>
      <c r="AL82" s="186">
        <f t="shared" ref="AL82" si="852">AE82-N82</f>
        <v>0</v>
      </c>
      <c r="AM82" s="186">
        <f t="shared" ref="AM82" si="853">AF82-O82</f>
        <v>0</v>
      </c>
    </row>
    <row r="83" spans="1:39" ht="19.899999999999999" customHeight="1">
      <c r="A83" s="200" t="str">
        <f>'様式4-1'!A83</f>
        <v>【】</v>
      </c>
      <c r="B83" s="493">
        <f>'様式4-1'!B83</f>
        <v>0</v>
      </c>
      <c r="C83" s="493"/>
      <c r="D83" s="493"/>
      <c r="E83" s="493"/>
      <c r="F83" s="493"/>
      <c r="G83" s="493"/>
      <c r="H83" s="493"/>
      <c r="I83" s="493"/>
      <c r="J83" s="494"/>
      <c r="K83" s="4"/>
      <c r="L83" s="4"/>
      <c r="M83" s="4"/>
      <c r="N83" s="4"/>
      <c r="O83" s="4"/>
      <c r="P83" s="167"/>
      <c r="Q83" s="168"/>
      <c r="R83" s="7" t="str">
        <f t="shared" ref="R83:R84" si="854">A83</f>
        <v>【】</v>
      </c>
      <c r="S83" s="495">
        <f t="shared" ref="S83" si="855">B83</f>
        <v>0</v>
      </c>
      <c r="T83" s="495"/>
      <c r="U83" s="495"/>
      <c r="V83" s="495"/>
      <c r="W83" s="495"/>
      <c r="X83" s="495"/>
      <c r="Y83" s="495"/>
      <c r="Z83" s="495"/>
      <c r="AA83" s="496"/>
      <c r="AB83" s="4"/>
      <c r="AC83" s="4"/>
      <c r="AD83" s="4"/>
      <c r="AE83" s="4"/>
      <c r="AF83" s="4"/>
      <c r="AH83" s="216"/>
      <c r="AI83" s="185"/>
      <c r="AJ83" s="185"/>
      <c r="AK83" s="185"/>
      <c r="AL83" s="185"/>
      <c r="AM83" s="185"/>
    </row>
    <row r="84" spans="1:39" ht="19.899999999999999" customHeight="1">
      <c r="A84" s="201">
        <f>'様式4-1'!A84</f>
        <v>0</v>
      </c>
      <c r="B84" s="5" t="s">
        <v>11</v>
      </c>
      <c r="C84" s="5">
        <f>'様式4-1'!C84</f>
        <v>0</v>
      </c>
      <c r="D84" s="5">
        <f>'様式4-1'!D84</f>
        <v>0</v>
      </c>
      <c r="E84" s="5" t="s">
        <v>11</v>
      </c>
      <c r="F84" s="5">
        <f>'様式4-1'!F84</f>
        <v>0</v>
      </c>
      <c r="G84" s="5">
        <f>'様式4-1'!G84</f>
        <v>0</v>
      </c>
      <c r="H84" s="5" t="s">
        <v>11</v>
      </c>
      <c r="I84" s="5">
        <f>'様式4-1'!I84</f>
        <v>0</v>
      </c>
      <c r="J84" s="5">
        <f>'様式4-1'!J84</f>
        <v>0</v>
      </c>
      <c r="K84" s="3">
        <f t="shared" ref="K84" si="856">IF(I84&gt;0,A84*C84*F84*I84,IF(F84&gt;0,A84*C84*F84,A84*C84))</f>
        <v>0</v>
      </c>
      <c r="L84" s="3">
        <f t="shared" ref="L84" si="857">K84-O84</f>
        <v>0</v>
      </c>
      <c r="M84" s="3">
        <f t="shared" ref="M84" si="858">ROUNDDOWN(L84/2,0)</f>
        <v>0</v>
      </c>
      <c r="N84" s="3">
        <f t="shared" ref="N84" si="859">L84-M84</f>
        <v>0</v>
      </c>
      <c r="O84" s="3">
        <f>'様式4-1'!O84</f>
        <v>0</v>
      </c>
      <c r="P84" s="167"/>
      <c r="Q84" s="168"/>
      <c r="R84" s="175">
        <f t="shared" si="854"/>
        <v>0</v>
      </c>
      <c r="S84" s="5" t="s">
        <v>11</v>
      </c>
      <c r="T84" s="176">
        <f t="shared" ref="T84" si="860">C84</f>
        <v>0</v>
      </c>
      <c r="U84" s="176">
        <f t="shared" ref="U84" si="861">D84</f>
        <v>0</v>
      </c>
      <c r="V84" s="5" t="s">
        <v>11</v>
      </c>
      <c r="W84" s="176">
        <f t="shared" ref="W84" si="862">F84</f>
        <v>0</v>
      </c>
      <c r="X84" s="176">
        <f t="shared" ref="X84" si="863">G84</f>
        <v>0</v>
      </c>
      <c r="Y84" s="5" t="s">
        <v>11</v>
      </c>
      <c r="Z84" s="176">
        <f t="shared" ref="Z84" si="864">I84</f>
        <v>0</v>
      </c>
      <c r="AA84" s="176">
        <f t="shared" ref="AA84" si="865">J84</f>
        <v>0</v>
      </c>
      <c r="AB84" s="3">
        <f t="shared" ref="AB84" si="866">IF(Z84&gt;0,R84*T84*W84*Z84,IF(W84&gt;0,R84*T84*W84,R84*T84))</f>
        <v>0</v>
      </c>
      <c r="AC84" s="3">
        <f t="shared" ref="AC84" si="867">AB84-AF84</f>
        <v>0</v>
      </c>
      <c r="AD84" s="3">
        <f t="shared" ref="AD84" si="868">ROUNDDOWN(AC84/2,0)</f>
        <v>0</v>
      </c>
      <c r="AE84" s="3">
        <f t="shared" ref="AE84" si="869">AC84-AD84</f>
        <v>0</v>
      </c>
      <c r="AF84" s="177">
        <f t="shared" ref="AF84" si="870">O84</f>
        <v>0</v>
      </c>
      <c r="AH84" s="217" t="str">
        <f t="shared" ref="AH84" si="871">IF(AB84&gt;=1000000,"相見積書提出必要",IF(AB84&gt;=100000,"見積書提出必要",""))</f>
        <v/>
      </c>
      <c r="AI84" s="186">
        <f t="shared" ref="AI84" si="872">AB84-K84</f>
        <v>0</v>
      </c>
      <c r="AJ84" s="186">
        <f t="shared" ref="AJ84" si="873">AC84-L84</f>
        <v>0</v>
      </c>
      <c r="AK84" s="186">
        <f t="shared" ref="AK84" si="874">AD84-M84</f>
        <v>0</v>
      </c>
      <c r="AL84" s="186">
        <f t="shared" ref="AL84" si="875">AE84-N84</f>
        <v>0</v>
      </c>
      <c r="AM84" s="186">
        <f t="shared" ref="AM84" si="876">AF84-O84</f>
        <v>0</v>
      </c>
    </row>
    <row r="85" spans="1:39" ht="19.899999999999999" customHeight="1">
      <c r="A85" s="200" t="str">
        <f>'様式4-1'!A85</f>
        <v>【】</v>
      </c>
      <c r="B85" s="493">
        <f>'様式4-1'!B85</f>
        <v>0</v>
      </c>
      <c r="C85" s="493"/>
      <c r="D85" s="493"/>
      <c r="E85" s="493"/>
      <c r="F85" s="493"/>
      <c r="G85" s="493"/>
      <c r="H85" s="493"/>
      <c r="I85" s="493"/>
      <c r="J85" s="494"/>
      <c r="K85" s="4"/>
      <c r="L85" s="4"/>
      <c r="M85" s="4"/>
      <c r="N85" s="4"/>
      <c r="O85" s="4"/>
      <c r="P85" s="167"/>
      <c r="Q85" s="168"/>
      <c r="R85" s="7" t="str">
        <f t="shared" ref="R85:R86" si="877">A85</f>
        <v>【】</v>
      </c>
      <c r="S85" s="495">
        <f t="shared" ref="S85" si="878">B85</f>
        <v>0</v>
      </c>
      <c r="T85" s="495"/>
      <c r="U85" s="495"/>
      <c r="V85" s="495"/>
      <c r="W85" s="495"/>
      <c r="X85" s="495"/>
      <c r="Y85" s="495"/>
      <c r="Z85" s="495"/>
      <c r="AA85" s="496"/>
      <c r="AB85" s="4"/>
      <c r="AC85" s="4"/>
      <c r="AD85" s="4"/>
      <c r="AE85" s="4"/>
      <c r="AF85" s="4"/>
      <c r="AH85" s="216"/>
      <c r="AI85" s="185"/>
      <c r="AJ85" s="185"/>
      <c r="AK85" s="185"/>
      <c r="AL85" s="185"/>
      <c r="AM85" s="185"/>
    </row>
    <row r="86" spans="1:39" ht="19.899999999999999" customHeight="1">
      <c r="A86" s="201">
        <f>'様式4-1'!A86</f>
        <v>0</v>
      </c>
      <c r="B86" s="5" t="s">
        <v>11</v>
      </c>
      <c r="C86" s="5">
        <f>'様式4-1'!C86</f>
        <v>0</v>
      </c>
      <c r="D86" s="5">
        <f>'様式4-1'!D86</f>
        <v>0</v>
      </c>
      <c r="E86" s="5" t="s">
        <v>11</v>
      </c>
      <c r="F86" s="5">
        <f>'様式4-1'!F86</f>
        <v>0</v>
      </c>
      <c r="G86" s="5">
        <f>'様式4-1'!G86</f>
        <v>0</v>
      </c>
      <c r="H86" s="5" t="s">
        <v>11</v>
      </c>
      <c r="I86" s="5">
        <f>'様式4-1'!I86</f>
        <v>0</v>
      </c>
      <c r="J86" s="5">
        <f>'様式4-1'!J86</f>
        <v>0</v>
      </c>
      <c r="K86" s="3">
        <f t="shared" ref="K86" si="879">IF(I86&gt;0,A86*C86*F86*I86,IF(F86&gt;0,A86*C86*F86,A86*C86))</f>
        <v>0</v>
      </c>
      <c r="L86" s="3">
        <f t="shared" ref="L86" si="880">K86-O86</f>
        <v>0</v>
      </c>
      <c r="M86" s="3">
        <f t="shared" ref="M86" si="881">ROUNDDOWN(L86/2,0)</f>
        <v>0</v>
      </c>
      <c r="N86" s="3">
        <f t="shared" ref="N86" si="882">L86-M86</f>
        <v>0</v>
      </c>
      <c r="O86" s="3">
        <f>'様式4-1'!O86</f>
        <v>0</v>
      </c>
      <c r="P86" s="167"/>
      <c r="Q86" s="168"/>
      <c r="R86" s="175">
        <f t="shared" si="877"/>
        <v>0</v>
      </c>
      <c r="S86" s="5" t="s">
        <v>11</v>
      </c>
      <c r="T86" s="176">
        <f t="shared" ref="T86" si="883">C86</f>
        <v>0</v>
      </c>
      <c r="U86" s="176">
        <f t="shared" ref="U86" si="884">D86</f>
        <v>0</v>
      </c>
      <c r="V86" s="5" t="s">
        <v>11</v>
      </c>
      <c r="W86" s="176">
        <f t="shared" ref="W86" si="885">F86</f>
        <v>0</v>
      </c>
      <c r="X86" s="176">
        <f t="shared" ref="X86" si="886">G86</f>
        <v>0</v>
      </c>
      <c r="Y86" s="5" t="s">
        <v>11</v>
      </c>
      <c r="Z86" s="176">
        <f t="shared" ref="Z86" si="887">I86</f>
        <v>0</v>
      </c>
      <c r="AA86" s="176">
        <f t="shared" ref="AA86" si="888">J86</f>
        <v>0</v>
      </c>
      <c r="AB86" s="3">
        <f t="shared" ref="AB86" si="889">IF(Z86&gt;0,R86*T86*W86*Z86,IF(W86&gt;0,R86*T86*W86,R86*T86))</f>
        <v>0</v>
      </c>
      <c r="AC86" s="3">
        <f t="shared" ref="AC86" si="890">AB86-AF86</f>
        <v>0</v>
      </c>
      <c r="AD86" s="3">
        <f t="shared" ref="AD86" si="891">ROUNDDOWN(AC86/2,0)</f>
        <v>0</v>
      </c>
      <c r="AE86" s="3">
        <f t="shared" ref="AE86" si="892">AC86-AD86</f>
        <v>0</v>
      </c>
      <c r="AF86" s="177">
        <f t="shared" ref="AF86" si="893">O86</f>
        <v>0</v>
      </c>
      <c r="AH86" s="217" t="str">
        <f t="shared" ref="AH86" si="894">IF(AB86&gt;=1000000,"相見積書提出必要",IF(AB86&gt;=100000,"見積書提出必要",""))</f>
        <v/>
      </c>
      <c r="AI86" s="186">
        <f t="shared" ref="AI86" si="895">AB86-K86</f>
        <v>0</v>
      </c>
      <c r="AJ86" s="186">
        <f t="shared" ref="AJ86" si="896">AC86-L86</f>
        <v>0</v>
      </c>
      <c r="AK86" s="186">
        <f t="shared" ref="AK86" si="897">AD86-M86</f>
        <v>0</v>
      </c>
      <c r="AL86" s="186">
        <f t="shared" ref="AL86" si="898">AE86-N86</f>
        <v>0</v>
      </c>
      <c r="AM86" s="186">
        <f t="shared" ref="AM86" si="899">AF86-O86</f>
        <v>0</v>
      </c>
    </row>
    <row r="87" spans="1:39" ht="19.899999999999999" customHeight="1">
      <c r="A87" s="200" t="str">
        <f>'様式4-1'!A87</f>
        <v>【】</v>
      </c>
      <c r="B87" s="493">
        <f>'様式4-1'!B87</f>
        <v>0</v>
      </c>
      <c r="C87" s="493"/>
      <c r="D87" s="493"/>
      <c r="E87" s="493"/>
      <c r="F87" s="493"/>
      <c r="G87" s="493"/>
      <c r="H87" s="493"/>
      <c r="I87" s="493"/>
      <c r="J87" s="494"/>
      <c r="K87" s="4"/>
      <c r="L87" s="4"/>
      <c r="M87" s="4"/>
      <c r="N87" s="4"/>
      <c r="O87" s="4"/>
      <c r="P87" s="167"/>
      <c r="Q87" s="168"/>
      <c r="R87" s="7" t="str">
        <f t="shared" ref="R87:R88" si="900">A87</f>
        <v>【】</v>
      </c>
      <c r="S87" s="495">
        <f t="shared" ref="S87" si="901">B87</f>
        <v>0</v>
      </c>
      <c r="T87" s="495"/>
      <c r="U87" s="495"/>
      <c r="V87" s="495"/>
      <c r="W87" s="495"/>
      <c r="X87" s="495"/>
      <c r="Y87" s="495"/>
      <c r="Z87" s="495"/>
      <c r="AA87" s="496"/>
      <c r="AB87" s="4"/>
      <c r="AC87" s="4"/>
      <c r="AD87" s="4"/>
      <c r="AE87" s="4"/>
      <c r="AF87" s="4"/>
      <c r="AH87" s="216"/>
      <c r="AI87" s="185"/>
      <c r="AJ87" s="185"/>
      <c r="AK87" s="185"/>
      <c r="AL87" s="185"/>
      <c r="AM87" s="185"/>
    </row>
    <row r="88" spans="1:39" ht="19.899999999999999" customHeight="1">
      <c r="A88" s="201">
        <f>'様式4-1'!A88</f>
        <v>0</v>
      </c>
      <c r="B88" s="5" t="s">
        <v>11</v>
      </c>
      <c r="C88" s="5">
        <f>'様式4-1'!C88</f>
        <v>0</v>
      </c>
      <c r="D88" s="5">
        <f>'様式4-1'!D88</f>
        <v>0</v>
      </c>
      <c r="E88" s="5" t="s">
        <v>11</v>
      </c>
      <c r="F88" s="5">
        <f>'様式4-1'!F88</f>
        <v>0</v>
      </c>
      <c r="G88" s="5">
        <f>'様式4-1'!G88</f>
        <v>0</v>
      </c>
      <c r="H88" s="5" t="s">
        <v>11</v>
      </c>
      <c r="I88" s="5">
        <f>'様式4-1'!I88</f>
        <v>0</v>
      </c>
      <c r="J88" s="5">
        <f>'様式4-1'!J88</f>
        <v>0</v>
      </c>
      <c r="K88" s="3">
        <f t="shared" ref="K88" si="902">IF(I88&gt;0,A88*C88*F88*I88,IF(F88&gt;0,A88*C88*F88,A88*C88))</f>
        <v>0</v>
      </c>
      <c r="L88" s="3">
        <f t="shared" ref="L88" si="903">K88-O88</f>
        <v>0</v>
      </c>
      <c r="M88" s="3">
        <f t="shared" ref="M88" si="904">ROUNDDOWN(L88/2,0)</f>
        <v>0</v>
      </c>
      <c r="N88" s="3">
        <f t="shared" ref="N88" si="905">L88-M88</f>
        <v>0</v>
      </c>
      <c r="O88" s="3">
        <f>'様式4-1'!O88</f>
        <v>0</v>
      </c>
      <c r="P88" s="167"/>
      <c r="Q88" s="168"/>
      <c r="R88" s="175">
        <f t="shared" si="900"/>
        <v>0</v>
      </c>
      <c r="S88" s="5" t="s">
        <v>11</v>
      </c>
      <c r="T88" s="176">
        <f t="shared" ref="T88" si="906">C88</f>
        <v>0</v>
      </c>
      <c r="U88" s="176">
        <f t="shared" ref="U88" si="907">D88</f>
        <v>0</v>
      </c>
      <c r="V88" s="5" t="s">
        <v>11</v>
      </c>
      <c r="W88" s="176">
        <f t="shared" ref="W88" si="908">F88</f>
        <v>0</v>
      </c>
      <c r="X88" s="176">
        <f t="shared" ref="X88" si="909">G88</f>
        <v>0</v>
      </c>
      <c r="Y88" s="5" t="s">
        <v>11</v>
      </c>
      <c r="Z88" s="176">
        <f t="shared" ref="Z88" si="910">I88</f>
        <v>0</v>
      </c>
      <c r="AA88" s="176">
        <f t="shared" ref="AA88" si="911">J88</f>
        <v>0</v>
      </c>
      <c r="AB88" s="3">
        <f t="shared" ref="AB88" si="912">IF(Z88&gt;0,R88*T88*W88*Z88,IF(W88&gt;0,R88*T88*W88,R88*T88))</f>
        <v>0</v>
      </c>
      <c r="AC88" s="3">
        <f t="shared" ref="AC88" si="913">AB88-AF88</f>
        <v>0</v>
      </c>
      <c r="AD88" s="3">
        <f t="shared" ref="AD88" si="914">ROUNDDOWN(AC88/2,0)</f>
        <v>0</v>
      </c>
      <c r="AE88" s="3">
        <f t="shared" ref="AE88" si="915">AC88-AD88</f>
        <v>0</v>
      </c>
      <c r="AF88" s="177">
        <f t="shared" ref="AF88" si="916">O88</f>
        <v>0</v>
      </c>
      <c r="AH88" s="217" t="str">
        <f t="shared" ref="AH88" si="917">IF(AB88&gt;=1000000,"相見積書提出必要",IF(AB88&gt;=100000,"見積書提出必要",""))</f>
        <v/>
      </c>
      <c r="AI88" s="186">
        <f t="shared" ref="AI88" si="918">AB88-K88</f>
        <v>0</v>
      </c>
      <c r="AJ88" s="186">
        <f t="shared" ref="AJ88" si="919">AC88-L88</f>
        <v>0</v>
      </c>
      <c r="AK88" s="186">
        <f t="shared" ref="AK88" si="920">AD88-M88</f>
        <v>0</v>
      </c>
      <c r="AL88" s="186">
        <f t="shared" ref="AL88" si="921">AE88-N88</f>
        <v>0</v>
      </c>
      <c r="AM88" s="186">
        <f t="shared" ref="AM88" si="922">AF88-O88</f>
        <v>0</v>
      </c>
    </row>
    <row r="89" spans="1:39" ht="19.899999999999999" customHeight="1">
      <c r="A89" s="200" t="str">
        <f>'様式4-1'!A89</f>
        <v>【】</v>
      </c>
      <c r="B89" s="493">
        <f>'様式4-1'!B89</f>
        <v>0</v>
      </c>
      <c r="C89" s="493"/>
      <c r="D89" s="493"/>
      <c r="E89" s="493"/>
      <c r="F89" s="493"/>
      <c r="G89" s="493"/>
      <c r="H89" s="493"/>
      <c r="I89" s="493"/>
      <c r="J89" s="494"/>
      <c r="K89" s="4"/>
      <c r="L89" s="4"/>
      <c r="M89" s="4"/>
      <c r="N89" s="4"/>
      <c r="O89" s="4"/>
      <c r="P89" s="167"/>
      <c r="Q89" s="168"/>
      <c r="R89" s="7" t="str">
        <f t="shared" ref="R89:R90" si="923">A89</f>
        <v>【】</v>
      </c>
      <c r="S89" s="495">
        <f t="shared" ref="S89" si="924">B89</f>
        <v>0</v>
      </c>
      <c r="T89" s="495"/>
      <c r="U89" s="495"/>
      <c r="V89" s="495"/>
      <c r="W89" s="495"/>
      <c r="X89" s="495"/>
      <c r="Y89" s="495"/>
      <c r="Z89" s="495"/>
      <c r="AA89" s="496"/>
      <c r="AB89" s="4"/>
      <c r="AC89" s="4"/>
      <c r="AD89" s="4"/>
      <c r="AE89" s="4"/>
      <c r="AF89" s="4"/>
      <c r="AH89" s="216"/>
      <c r="AI89" s="185"/>
      <c r="AJ89" s="185"/>
      <c r="AK89" s="185"/>
      <c r="AL89" s="185"/>
      <c r="AM89" s="185"/>
    </row>
    <row r="90" spans="1:39" ht="19.899999999999999" customHeight="1">
      <c r="A90" s="201">
        <f>'様式4-1'!A90</f>
        <v>0</v>
      </c>
      <c r="B90" s="5" t="s">
        <v>11</v>
      </c>
      <c r="C90" s="5">
        <f>'様式4-1'!C90</f>
        <v>0</v>
      </c>
      <c r="D90" s="5">
        <f>'様式4-1'!D90</f>
        <v>0</v>
      </c>
      <c r="E90" s="5" t="s">
        <v>11</v>
      </c>
      <c r="F90" s="5">
        <f>'様式4-1'!F90</f>
        <v>0</v>
      </c>
      <c r="G90" s="5">
        <f>'様式4-1'!G90</f>
        <v>0</v>
      </c>
      <c r="H90" s="5" t="s">
        <v>11</v>
      </c>
      <c r="I90" s="5">
        <f>'様式4-1'!I90</f>
        <v>0</v>
      </c>
      <c r="J90" s="5">
        <f>'様式4-1'!J90</f>
        <v>0</v>
      </c>
      <c r="K90" s="3">
        <f t="shared" ref="K90" si="925">IF(I90&gt;0,A90*C90*F90*I90,IF(F90&gt;0,A90*C90*F90,A90*C90))</f>
        <v>0</v>
      </c>
      <c r="L90" s="3">
        <f t="shared" ref="L90" si="926">K90-O90</f>
        <v>0</v>
      </c>
      <c r="M90" s="3">
        <f t="shared" ref="M90" si="927">ROUNDDOWN(L90/2,0)</f>
        <v>0</v>
      </c>
      <c r="N90" s="3">
        <f t="shared" ref="N90" si="928">L90-M90</f>
        <v>0</v>
      </c>
      <c r="O90" s="3">
        <f>'様式4-1'!O90</f>
        <v>0</v>
      </c>
      <c r="P90" s="167"/>
      <c r="Q90" s="168"/>
      <c r="R90" s="175">
        <f t="shared" si="923"/>
        <v>0</v>
      </c>
      <c r="S90" s="5" t="s">
        <v>11</v>
      </c>
      <c r="T90" s="176">
        <f t="shared" ref="T90" si="929">C90</f>
        <v>0</v>
      </c>
      <c r="U90" s="176">
        <f t="shared" ref="U90" si="930">D90</f>
        <v>0</v>
      </c>
      <c r="V90" s="5" t="s">
        <v>11</v>
      </c>
      <c r="W90" s="176">
        <f t="shared" ref="W90" si="931">F90</f>
        <v>0</v>
      </c>
      <c r="X90" s="176">
        <f t="shared" ref="X90" si="932">G90</f>
        <v>0</v>
      </c>
      <c r="Y90" s="5" t="s">
        <v>11</v>
      </c>
      <c r="Z90" s="176">
        <f t="shared" ref="Z90" si="933">I90</f>
        <v>0</v>
      </c>
      <c r="AA90" s="176">
        <f t="shared" ref="AA90" si="934">J90</f>
        <v>0</v>
      </c>
      <c r="AB90" s="3">
        <f t="shared" ref="AB90" si="935">IF(Z90&gt;0,R90*T90*W90*Z90,IF(W90&gt;0,R90*T90*W90,R90*T90))</f>
        <v>0</v>
      </c>
      <c r="AC90" s="3">
        <f t="shared" ref="AC90" si="936">AB90-AF90</f>
        <v>0</v>
      </c>
      <c r="AD90" s="3">
        <f t="shared" ref="AD90" si="937">ROUNDDOWN(AC90/2,0)</f>
        <v>0</v>
      </c>
      <c r="AE90" s="3">
        <f t="shared" ref="AE90" si="938">AC90-AD90</f>
        <v>0</v>
      </c>
      <c r="AF90" s="177">
        <f t="shared" ref="AF90" si="939">O90</f>
        <v>0</v>
      </c>
      <c r="AH90" s="217" t="str">
        <f t="shared" ref="AH90" si="940">IF(AB90&gt;=1000000,"相見積書提出必要",IF(AB90&gt;=100000,"見積書提出必要",""))</f>
        <v/>
      </c>
      <c r="AI90" s="186">
        <f t="shared" ref="AI90" si="941">AB90-K90</f>
        <v>0</v>
      </c>
      <c r="AJ90" s="186">
        <f t="shared" ref="AJ90" si="942">AC90-L90</f>
        <v>0</v>
      </c>
      <c r="AK90" s="186">
        <f t="shared" ref="AK90" si="943">AD90-M90</f>
        <v>0</v>
      </c>
      <c r="AL90" s="186">
        <f t="shared" ref="AL90" si="944">AE90-N90</f>
        <v>0</v>
      </c>
      <c r="AM90" s="186">
        <f t="shared" ref="AM90" si="945">AF90-O90</f>
        <v>0</v>
      </c>
    </row>
    <row r="91" spans="1:39" ht="19.899999999999999" customHeight="1">
      <c r="A91" s="200" t="str">
        <f>'様式4-1'!A91</f>
        <v>【】</v>
      </c>
      <c r="B91" s="493">
        <f>'様式4-1'!B91</f>
        <v>0</v>
      </c>
      <c r="C91" s="493"/>
      <c r="D91" s="493"/>
      <c r="E91" s="493"/>
      <c r="F91" s="493"/>
      <c r="G91" s="493"/>
      <c r="H91" s="493"/>
      <c r="I91" s="493"/>
      <c r="J91" s="494"/>
      <c r="K91" s="4"/>
      <c r="L91" s="4"/>
      <c r="M91" s="4"/>
      <c r="N91" s="4"/>
      <c r="O91" s="4"/>
      <c r="P91" s="167"/>
      <c r="Q91" s="168"/>
      <c r="R91" s="7" t="str">
        <f t="shared" ref="R91:R92" si="946">A91</f>
        <v>【】</v>
      </c>
      <c r="S91" s="495">
        <f t="shared" ref="S91" si="947">B91</f>
        <v>0</v>
      </c>
      <c r="T91" s="495"/>
      <c r="U91" s="495"/>
      <c r="V91" s="495"/>
      <c r="W91" s="495"/>
      <c r="X91" s="495"/>
      <c r="Y91" s="495"/>
      <c r="Z91" s="495"/>
      <c r="AA91" s="496"/>
      <c r="AB91" s="4"/>
      <c r="AC91" s="4"/>
      <c r="AD91" s="4"/>
      <c r="AE91" s="4"/>
      <c r="AF91" s="4"/>
      <c r="AH91" s="216"/>
      <c r="AI91" s="185"/>
      <c r="AJ91" s="185"/>
      <c r="AK91" s="185"/>
      <c r="AL91" s="185"/>
      <c r="AM91" s="185"/>
    </row>
    <row r="92" spans="1:39" ht="19.899999999999999" customHeight="1">
      <c r="A92" s="201">
        <f>'様式4-1'!A92</f>
        <v>0</v>
      </c>
      <c r="B92" s="5" t="s">
        <v>11</v>
      </c>
      <c r="C92" s="5">
        <f>'様式4-1'!C92</f>
        <v>0</v>
      </c>
      <c r="D92" s="5">
        <f>'様式4-1'!D92</f>
        <v>0</v>
      </c>
      <c r="E92" s="5" t="s">
        <v>11</v>
      </c>
      <c r="F92" s="5">
        <f>'様式4-1'!F92</f>
        <v>0</v>
      </c>
      <c r="G92" s="5">
        <f>'様式4-1'!G92</f>
        <v>0</v>
      </c>
      <c r="H92" s="5" t="s">
        <v>11</v>
      </c>
      <c r="I92" s="5">
        <f>'様式4-1'!I92</f>
        <v>0</v>
      </c>
      <c r="J92" s="5">
        <f>'様式4-1'!J92</f>
        <v>0</v>
      </c>
      <c r="K92" s="3">
        <f t="shared" ref="K92" si="948">IF(I92&gt;0,A92*C92*F92*I92,IF(F92&gt;0,A92*C92*F92,A92*C92))</f>
        <v>0</v>
      </c>
      <c r="L92" s="3">
        <f t="shared" ref="L92" si="949">K92-O92</f>
        <v>0</v>
      </c>
      <c r="M92" s="3">
        <f t="shared" ref="M92" si="950">ROUNDDOWN(L92/2,0)</f>
        <v>0</v>
      </c>
      <c r="N92" s="3">
        <f t="shared" ref="N92" si="951">L92-M92</f>
        <v>0</v>
      </c>
      <c r="O92" s="3">
        <f>'様式4-1'!O92</f>
        <v>0</v>
      </c>
      <c r="P92" s="167"/>
      <c r="Q92" s="168"/>
      <c r="R92" s="175">
        <f t="shared" si="946"/>
        <v>0</v>
      </c>
      <c r="S92" s="5" t="s">
        <v>11</v>
      </c>
      <c r="T92" s="176">
        <f t="shared" ref="T92" si="952">C92</f>
        <v>0</v>
      </c>
      <c r="U92" s="176">
        <f t="shared" ref="U92" si="953">D92</f>
        <v>0</v>
      </c>
      <c r="V92" s="5" t="s">
        <v>11</v>
      </c>
      <c r="W92" s="176">
        <f t="shared" ref="W92" si="954">F92</f>
        <v>0</v>
      </c>
      <c r="X92" s="176">
        <f t="shared" ref="X92" si="955">G92</f>
        <v>0</v>
      </c>
      <c r="Y92" s="5" t="s">
        <v>11</v>
      </c>
      <c r="Z92" s="176">
        <f t="shared" ref="Z92" si="956">I92</f>
        <v>0</v>
      </c>
      <c r="AA92" s="176">
        <f t="shared" ref="AA92" si="957">J92</f>
        <v>0</v>
      </c>
      <c r="AB92" s="3">
        <f t="shared" ref="AB92" si="958">IF(Z92&gt;0,R92*T92*W92*Z92,IF(W92&gt;0,R92*T92*W92,R92*T92))</f>
        <v>0</v>
      </c>
      <c r="AC92" s="3">
        <f t="shared" ref="AC92" si="959">AB92-AF92</f>
        <v>0</v>
      </c>
      <c r="AD92" s="3">
        <f t="shared" ref="AD92" si="960">ROUNDDOWN(AC92/2,0)</f>
        <v>0</v>
      </c>
      <c r="AE92" s="3">
        <f t="shared" ref="AE92" si="961">AC92-AD92</f>
        <v>0</v>
      </c>
      <c r="AF92" s="177">
        <f t="shared" ref="AF92" si="962">O92</f>
        <v>0</v>
      </c>
      <c r="AH92" s="217" t="str">
        <f t="shared" ref="AH92" si="963">IF(AB92&gt;=1000000,"相見積書提出必要",IF(AB92&gt;=100000,"見積書提出必要",""))</f>
        <v/>
      </c>
      <c r="AI92" s="186">
        <f t="shared" ref="AI92" si="964">AB92-K92</f>
        <v>0</v>
      </c>
      <c r="AJ92" s="186">
        <f t="shared" ref="AJ92" si="965">AC92-L92</f>
        <v>0</v>
      </c>
      <c r="AK92" s="186">
        <f t="shared" ref="AK92" si="966">AD92-M92</f>
        <v>0</v>
      </c>
      <c r="AL92" s="186">
        <f t="shared" ref="AL92" si="967">AE92-N92</f>
        <v>0</v>
      </c>
      <c r="AM92" s="186">
        <f t="shared" ref="AM92" si="968">AF92-O92</f>
        <v>0</v>
      </c>
    </row>
    <row r="93" spans="1:39" ht="19.899999999999999" customHeight="1">
      <c r="A93" s="200" t="str">
        <f>'様式4-1'!A93</f>
        <v>【】</v>
      </c>
      <c r="B93" s="493">
        <f>'様式4-1'!B93</f>
        <v>0</v>
      </c>
      <c r="C93" s="493"/>
      <c r="D93" s="493"/>
      <c r="E93" s="493"/>
      <c r="F93" s="493"/>
      <c r="G93" s="493"/>
      <c r="H93" s="493"/>
      <c r="I93" s="493"/>
      <c r="J93" s="494"/>
      <c r="K93" s="4"/>
      <c r="L93" s="4"/>
      <c r="M93" s="4"/>
      <c r="N93" s="4"/>
      <c r="O93" s="4"/>
      <c r="P93" s="167"/>
      <c r="Q93" s="168"/>
      <c r="R93" s="7" t="str">
        <f t="shared" ref="R93:R94" si="969">A93</f>
        <v>【】</v>
      </c>
      <c r="S93" s="495">
        <f t="shared" ref="S93" si="970">B93</f>
        <v>0</v>
      </c>
      <c r="T93" s="495"/>
      <c r="U93" s="495"/>
      <c r="V93" s="495"/>
      <c r="W93" s="495"/>
      <c r="X93" s="495"/>
      <c r="Y93" s="495"/>
      <c r="Z93" s="495"/>
      <c r="AA93" s="496"/>
      <c r="AB93" s="4"/>
      <c r="AC93" s="4"/>
      <c r="AD93" s="4"/>
      <c r="AE93" s="4"/>
      <c r="AF93" s="4"/>
      <c r="AH93" s="216"/>
      <c r="AI93" s="185"/>
      <c r="AJ93" s="185"/>
      <c r="AK93" s="185"/>
      <c r="AL93" s="185"/>
      <c r="AM93" s="185"/>
    </row>
    <row r="94" spans="1:39" ht="19.899999999999999" customHeight="1">
      <c r="A94" s="201">
        <f>'様式4-1'!A94</f>
        <v>0</v>
      </c>
      <c r="B94" s="5" t="s">
        <v>11</v>
      </c>
      <c r="C94" s="5">
        <f>'様式4-1'!C94</f>
        <v>0</v>
      </c>
      <c r="D94" s="5">
        <f>'様式4-1'!D94</f>
        <v>0</v>
      </c>
      <c r="E94" s="5" t="s">
        <v>11</v>
      </c>
      <c r="F94" s="5">
        <f>'様式4-1'!F94</f>
        <v>0</v>
      </c>
      <c r="G94" s="5">
        <f>'様式4-1'!G94</f>
        <v>0</v>
      </c>
      <c r="H94" s="5" t="s">
        <v>11</v>
      </c>
      <c r="I94" s="5">
        <f>'様式4-1'!I94</f>
        <v>0</v>
      </c>
      <c r="J94" s="5">
        <f>'様式4-1'!J94</f>
        <v>0</v>
      </c>
      <c r="K94" s="3">
        <f t="shared" ref="K94" si="971">IF(I94&gt;0,A94*C94*F94*I94,IF(F94&gt;0,A94*C94*F94,A94*C94))</f>
        <v>0</v>
      </c>
      <c r="L94" s="3">
        <f t="shared" ref="L94" si="972">K94-O94</f>
        <v>0</v>
      </c>
      <c r="M94" s="3">
        <f t="shared" ref="M94" si="973">ROUNDDOWN(L94/2,0)</f>
        <v>0</v>
      </c>
      <c r="N94" s="3">
        <f t="shared" ref="N94" si="974">L94-M94</f>
        <v>0</v>
      </c>
      <c r="O94" s="3">
        <f>'様式4-1'!O94</f>
        <v>0</v>
      </c>
      <c r="P94" s="167"/>
      <c r="Q94" s="168"/>
      <c r="R94" s="175">
        <f t="shared" si="969"/>
        <v>0</v>
      </c>
      <c r="S94" s="5" t="s">
        <v>11</v>
      </c>
      <c r="T94" s="176">
        <f t="shared" ref="T94" si="975">C94</f>
        <v>0</v>
      </c>
      <c r="U94" s="176">
        <f t="shared" ref="U94" si="976">D94</f>
        <v>0</v>
      </c>
      <c r="V94" s="5" t="s">
        <v>11</v>
      </c>
      <c r="W94" s="176">
        <f t="shared" ref="W94" si="977">F94</f>
        <v>0</v>
      </c>
      <c r="X94" s="176">
        <f t="shared" ref="X94" si="978">G94</f>
        <v>0</v>
      </c>
      <c r="Y94" s="5" t="s">
        <v>11</v>
      </c>
      <c r="Z94" s="176">
        <f t="shared" ref="Z94" si="979">I94</f>
        <v>0</v>
      </c>
      <c r="AA94" s="176">
        <f t="shared" ref="AA94" si="980">J94</f>
        <v>0</v>
      </c>
      <c r="AB94" s="3">
        <f t="shared" ref="AB94" si="981">IF(Z94&gt;0,R94*T94*W94*Z94,IF(W94&gt;0,R94*T94*W94,R94*T94))</f>
        <v>0</v>
      </c>
      <c r="AC94" s="3">
        <f t="shared" ref="AC94" si="982">AB94-AF94</f>
        <v>0</v>
      </c>
      <c r="AD94" s="3">
        <f t="shared" ref="AD94" si="983">ROUNDDOWN(AC94/2,0)</f>
        <v>0</v>
      </c>
      <c r="AE94" s="3">
        <f t="shared" ref="AE94" si="984">AC94-AD94</f>
        <v>0</v>
      </c>
      <c r="AF94" s="177">
        <f t="shared" ref="AF94" si="985">O94</f>
        <v>0</v>
      </c>
      <c r="AH94" s="217" t="str">
        <f t="shared" ref="AH94" si="986">IF(AB94&gt;=1000000,"相見積書提出必要",IF(AB94&gt;=100000,"見積書提出必要",""))</f>
        <v/>
      </c>
      <c r="AI94" s="186">
        <f t="shared" ref="AI94" si="987">AB94-K94</f>
        <v>0</v>
      </c>
      <c r="AJ94" s="186">
        <f t="shared" ref="AJ94" si="988">AC94-L94</f>
        <v>0</v>
      </c>
      <c r="AK94" s="186">
        <f t="shared" ref="AK94" si="989">AD94-M94</f>
        <v>0</v>
      </c>
      <c r="AL94" s="186">
        <f t="shared" ref="AL94" si="990">AE94-N94</f>
        <v>0</v>
      </c>
      <c r="AM94" s="186">
        <f t="shared" ref="AM94" si="991">AF94-O94</f>
        <v>0</v>
      </c>
    </row>
    <row r="95" spans="1:39" ht="19.899999999999999" customHeight="1">
      <c r="A95" s="200" t="str">
        <f>'様式4-1'!A95</f>
        <v>【】</v>
      </c>
      <c r="B95" s="493">
        <f>'様式4-1'!B95</f>
        <v>0</v>
      </c>
      <c r="C95" s="493"/>
      <c r="D95" s="493"/>
      <c r="E95" s="493"/>
      <c r="F95" s="493"/>
      <c r="G95" s="493"/>
      <c r="H95" s="493"/>
      <c r="I95" s="493"/>
      <c r="J95" s="494"/>
      <c r="K95" s="4"/>
      <c r="L95" s="4"/>
      <c r="M95" s="4"/>
      <c r="N95" s="4"/>
      <c r="O95" s="4"/>
      <c r="P95" s="167"/>
      <c r="Q95" s="168"/>
      <c r="R95" s="7" t="str">
        <f t="shared" ref="R95:R96" si="992">A95</f>
        <v>【】</v>
      </c>
      <c r="S95" s="495">
        <f t="shared" ref="S95" si="993">B95</f>
        <v>0</v>
      </c>
      <c r="T95" s="495"/>
      <c r="U95" s="495"/>
      <c r="V95" s="495"/>
      <c r="W95" s="495"/>
      <c r="X95" s="495"/>
      <c r="Y95" s="495"/>
      <c r="Z95" s="495"/>
      <c r="AA95" s="496"/>
      <c r="AB95" s="4"/>
      <c r="AC95" s="4"/>
      <c r="AD95" s="4"/>
      <c r="AE95" s="4"/>
      <c r="AF95" s="4"/>
      <c r="AH95" s="216"/>
      <c r="AI95" s="185"/>
      <c r="AJ95" s="185"/>
      <c r="AK95" s="185"/>
      <c r="AL95" s="185"/>
      <c r="AM95" s="185"/>
    </row>
    <row r="96" spans="1:39" ht="19.899999999999999" customHeight="1">
      <c r="A96" s="201">
        <f>'様式4-1'!A96</f>
        <v>0</v>
      </c>
      <c r="B96" s="5" t="s">
        <v>11</v>
      </c>
      <c r="C96" s="5">
        <f>'様式4-1'!C96</f>
        <v>0</v>
      </c>
      <c r="D96" s="5">
        <f>'様式4-1'!D96</f>
        <v>0</v>
      </c>
      <c r="E96" s="5" t="s">
        <v>11</v>
      </c>
      <c r="F96" s="5">
        <f>'様式4-1'!F96</f>
        <v>0</v>
      </c>
      <c r="G96" s="5">
        <f>'様式4-1'!G96</f>
        <v>0</v>
      </c>
      <c r="H96" s="5" t="s">
        <v>11</v>
      </c>
      <c r="I96" s="5">
        <f>'様式4-1'!I96</f>
        <v>0</v>
      </c>
      <c r="J96" s="5">
        <f>'様式4-1'!J96</f>
        <v>0</v>
      </c>
      <c r="K96" s="3">
        <f t="shared" ref="K96" si="994">IF(I96&gt;0,A96*C96*F96*I96,IF(F96&gt;0,A96*C96*F96,A96*C96))</f>
        <v>0</v>
      </c>
      <c r="L96" s="3">
        <f t="shared" ref="L96" si="995">K96-O96</f>
        <v>0</v>
      </c>
      <c r="M96" s="3">
        <f t="shared" ref="M96" si="996">ROUNDDOWN(L96/2,0)</f>
        <v>0</v>
      </c>
      <c r="N96" s="3">
        <f t="shared" ref="N96" si="997">L96-M96</f>
        <v>0</v>
      </c>
      <c r="O96" s="3">
        <f>'様式4-1'!O96</f>
        <v>0</v>
      </c>
      <c r="P96" s="167"/>
      <c r="Q96" s="168"/>
      <c r="R96" s="175">
        <f t="shared" si="992"/>
        <v>0</v>
      </c>
      <c r="S96" s="5" t="s">
        <v>11</v>
      </c>
      <c r="T96" s="176">
        <f t="shared" ref="T96" si="998">C96</f>
        <v>0</v>
      </c>
      <c r="U96" s="176">
        <f t="shared" ref="U96" si="999">D96</f>
        <v>0</v>
      </c>
      <c r="V96" s="5" t="s">
        <v>11</v>
      </c>
      <c r="W96" s="176">
        <f t="shared" ref="W96" si="1000">F96</f>
        <v>0</v>
      </c>
      <c r="X96" s="176">
        <f t="shared" ref="X96" si="1001">G96</f>
        <v>0</v>
      </c>
      <c r="Y96" s="5" t="s">
        <v>11</v>
      </c>
      <c r="Z96" s="176">
        <f t="shared" ref="Z96" si="1002">I96</f>
        <v>0</v>
      </c>
      <c r="AA96" s="176">
        <f t="shared" ref="AA96" si="1003">J96</f>
        <v>0</v>
      </c>
      <c r="AB96" s="3">
        <f t="shared" ref="AB96" si="1004">IF(Z96&gt;0,R96*T96*W96*Z96,IF(W96&gt;0,R96*T96*W96,R96*T96))</f>
        <v>0</v>
      </c>
      <c r="AC96" s="3">
        <f t="shared" ref="AC96" si="1005">AB96-AF96</f>
        <v>0</v>
      </c>
      <c r="AD96" s="3">
        <f t="shared" ref="AD96" si="1006">ROUNDDOWN(AC96/2,0)</f>
        <v>0</v>
      </c>
      <c r="AE96" s="3">
        <f t="shared" ref="AE96" si="1007">AC96-AD96</f>
        <v>0</v>
      </c>
      <c r="AF96" s="177">
        <f t="shared" ref="AF96" si="1008">O96</f>
        <v>0</v>
      </c>
      <c r="AH96" s="217" t="str">
        <f t="shared" ref="AH96" si="1009">IF(AB96&gt;=1000000,"相見積書提出必要",IF(AB96&gt;=100000,"見積書提出必要",""))</f>
        <v/>
      </c>
      <c r="AI96" s="186">
        <f t="shared" ref="AI96" si="1010">AB96-K96</f>
        <v>0</v>
      </c>
      <c r="AJ96" s="186">
        <f t="shared" ref="AJ96" si="1011">AC96-L96</f>
        <v>0</v>
      </c>
      <c r="AK96" s="186">
        <f t="shared" ref="AK96" si="1012">AD96-M96</f>
        <v>0</v>
      </c>
      <c r="AL96" s="186">
        <f t="shared" ref="AL96" si="1013">AE96-N96</f>
        <v>0</v>
      </c>
      <c r="AM96" s="186">
        <f t="shared" ref="AM96" si="1014">AF96-O96</f>
        <v>0</v>
      </c>
    </row>
    <row r="97" spans="1:39" ht="19.899999999999999" customHeight="1">
      <c r="A97" s="200" t="str">
        <f>'様式4-1'!A97</f>
        <v>【】</v>
      </c>
      <c r="B97" s="493">
        <f>'様式4-1'!B97</f>
        <v>0</v>
      </c>
      <c r="C97" s="493"/>
      <c r="D97" s="493"/>
      <c r="E97" s="493"/>
      <c r="F97" s="493"/>
      <c r="G97" s="493"/>
      <c r="H97" s="493"/>
      <c r="I97" s="493"/>
      <c r="J97" s="494"/>
      <c r="K97" s="4"/>
      <c r="L97" s="4"/>
      <c r="M97" s="4"/>
      <c r="N97" s="4"/>
      <c r="O97" s="4"/>
      <c r="P97" s="167"/>
      <c r="Q97" s="168"/>
      <c r="R97" s="7" t="str">
        <f t="shared" ref="R97:R98" si="1015">A97</f>
        <v>【】</v>
      </c>
      <c r="S97" s="495">
        <f t="shared" ref="S97" si="1016">B97</f>
        <v>0</v>
      </c>
      <c r="T97" s="495"/>
      <c r="U97" s="495"/>
      <c r="V97" s="495"/>
      <c r="W97" s="495"/>
      <c r="X97" s="495"/>
      <c r="Y97" s="495"/>
      <c r="Z97" s="495"/>
      <c r="AA97" s="496"/>
      <c r="AB97" s="4"/>
      <c r="AC97" s="4"/>
      <c r="AD97" s="4"/>
      <c r="AE97" s="4"/>
      <c r="AF97" s="4"/>
      <c r="AH97" s="216"/>
      <c r="AI97" s="185"/>
      <c r="AJ97" s="185"/>
      <c r="AK97" s="185"/>
      <c r="AL97" s="185"/>
      <c r="AM97" s="185"/>
    </row>
    <row r="98" spans="1:39" ht="19.899999999999999" customHeight="1">
      <c r="A98" s="201">
        <f>'様式4-1'!A98</f>
        <v>0</v>
      </c>
      <c r="B98" s="5" t="s">
        <v>11</v>
      </c>
      <c r="C98" s="5">
        <f>'様式4-1'!C98</f>
        <v>0</v>
      </c>
      <c r="D98" s="5">
        <f>'様式4-1'!D98</f>
        <v>0</v>
      </c>
      <c r="E98" s="5" t="s">
        <v>11</v>
      </c>
      <c r="F98" s="5">
        <f>'様式4-1'!F98</f>
        <v>0</v>
      </c>
      <c r="G98" s="5">
        <f>'様式4-1'!G98</f>
        <v>0</v>
      </c>
      <c r="H98" s="5" t="s">
        <v>11</v>
      </c>
      <c r="I98" s="5">
        <f>'様式4-1'!I98</f>
        <v>0</v>
      </c>
      <c r="J98" s="5">
        <f>'様式4-1'!J98</f>
        <v>0</v>
      </c>
      <c r="K98" s="3">
        <f t="shared" ref="K98" si="1017">IF(I98&gt;0,A98*C98*F98*I98,IF(F98&gt;0,A98*C98*F98,A98*C98))</f>
        <v>0</v>
      </c>
      <c r="L98" s="3">
        <f t="shared" ref="L98" si="1018">K98-O98</f>
        <v>0</v>
      </c>
      <c r="M98" s="3">
        <f t="shared" ref="M98" si="1019">ROUNDDOWN(L98/2,0)</f>
        <v>0</v>
      </c>
      <c r="N98" s="3">
        <f t="shared" ref="N98" si="1020">L98-M98</f>
        <v>0</v>
      </c>
      <c r="O98" s="3">
        <f>'様式4-1'!O98</f>
        <v>0</v>
      </c>
      <c r="P98" s="167"/>
      <c r="Q98" s="168"/>
      <c r="R98" s="175">
        <f t="shared" si="1015"/>
        <v>0</v>
      </c>
      <c r="S98" s="5" t="s">
        <v>11</v>
      </c>
      <c r="T98" s="176">
        <f t="shared" ref="T98" si="1021">C98</f>
        <v>0</v>
      </c>
      <c r="U98" s="176">
        <f t="shared" ref="U98" si="1022">D98</f>
        <v>0</v>
      </c>
      <c r="V98" s="5" t="s">
        <v>11</v>
      </c>
      <c r="W98" s="176">
        <f t="shared" ref="W98" si="1023">F98</f>
        <v>0</v>
      </c>
      <c r="X98" s="176">
        <f t="shared" ref="X98" si="1024">G98</f>
        <v>0</v>
      </c>
      <c r="Y98" s="5" t="s">
        <v>11</v>
      </c>
      <c r="Z98" s="176">
        <f t="shared" ref="Z98" si="1025">I98</f>
        <v>0</v>
      </c>
      <c r="AA98" s="176">
        <f t="shared" ref="AA98" si="1026">J98</f>
        <v>0</v>
      </c>
      <c r="AB98" s="3">
        <f t="shared" ref="AB98" si="1027">IF(Z98&gt;0,R98*T98*W98*Z98,IF(W98&gt;0,R98*T98*W98,R98*T98))</f>
        <v>0</v>
      </c>
      <c r="AC98" s="3">
        <f t="shared" ref="AC98" si="1028">AB98-AF98</f>
        <v>0</v>
      </c>
      <c r="AD98" s="3">
        <f t="shared" ref="AD98" si="1029">ROUNDDOWN(AC98/2,0)</f>
        <v>0</v>
      </c>
      <c r="AE98" s="3">
        <f t="shared" ref="AE98" si="1030">AC98-AD98</f>
        <v>0</v>
      </c>
      <c r="AF98" s="177">
        <f t="shared" ref="AF98" si="1031">O98</f>
        <v>0</v>
      </c>
      <c r="AH98" s="217" t="str">
        <f t="shared" ref="AH98" si="1032">IF(AB98&gt;=1000000,"相見積書提出必要",IF(AB98&gt;=100000,"見積書提出必要",""))</f>
        <v/>
      </c>
      <c r="AI98" s="186">
        <f t="shared" ref="AI98" si="1033">AB98-K98</f>
        <v>0</v>
      </c>
      <c r="AJ98" s="186">
        <f t="shared" ref="AJ98" si="1034">AC98-L98</f>
        <v>0</v>
      </c>
      <c r="AK98" s="186">
        <f t="shared" ref="AK98" si="1035">AD98-M98</f>
        <v>0</v>
      </c>
      <c r="AL98" s="186">
        <f t="shared" ref="AL98" si="1036">AE98-N98</f>
        <v>0</v>
      </c>
      <c r="AM98" s="186">
        <f t="shared" ref="AM98" si="1037">AF98-O98</f>
        <v>0</v>
      </c>
    </row>
    <row r="99" spans="1:39" ht="19.899999999999999" customHeight="1">
      <c r="A99" s="200" t="str">
        <f>'様式4-1'!A99</f>
        <v>【】</v>
      </c>
      <c r="B99" s="493">
        <f>'様式4-1'!B99</f>
        <v>0</v>
      </c>
      <c r="C99" s="493"/>
      <c r="D99" s="493"/>
      <c r="E99" s="493"/>
      <c r="F99" s="493"/>
      <c r="G99" s="493"/>
      <c r="H99" s="493"/>
      <c r="I99" s="493"/>
      <c r="J99" s="494"/>
      <c r="K99" s="4"/>
      <c r="L99" s="4"/>
      <c r="M99" s="4"/>
      <c r="N99" s="4"/>
      <c r="O99" s="4"/>
      <c r="P99" s="167"/>
      <c r="Q99" s="168"/>
      <c r="R99" s="7" t="str">
        <f t="shared" ref="R99:R100" si="1038">A99</f>
        <v>【】</v>
      </c>
      <c r="S99" s="495">
        <f t="shared" ref="S99" si="1039">B99</f>
        <v>0</v>
      </c>
      <c r="T99" s="495"/>
      <c r="U99" s="495"/>
      <c r="V99" s="495"/>
      <c r="W99" s="495"/>
      <c r="X99" s="495"/>
      <c r="Y99" s="495"/>
      <c r="Z99" s="495"/>
      <c r="AA99" s="496"/>
      <c r="AB99" s="4"/>
      <c r="AC99" s="4"/>
      <c r="AD99" s="4"/>
      <c r="AE99" s="4"/>
      <c r="AF99" s="4"/>
      <c r="AH99" s="216"/>
      <c r="AI99" s="185"/>
      <c r="AJ99" s="185"/>
      <c r="AK99" s="185"/>
      <c r="AL99" s="185"/>
      <c r="AM99" s="185"/>
    </row>
    <row r="100" spans="1:39" ht="19.899999999999999" customHeight="1">
      <c r="A100" s="201">
        <f>'様式4-1'!A100</f>
        <v>0</v>
      </c>
      <c r="B100" s="5" t="s">
        <v>11</v>
      </c>
      <c r="C100" s="5">
        <f>'様式4-1'!C100</f>
        <v>0</v>
      </c>
      <c r="D100" s="5">
        <f>'様式4-1'!D100</f>
        <v>0</v>
      </c>
      <c r="E100" s="5" t="s">
        <v>11</v>
      </c>
      <c r="F100" s="5">
        <f>'様式4-1'!F100</f>
        <v>0</v>
      </c>
      <c r="G100" s="5">
        <f>'様式4-1'!G100</f>
        <v>0</v>
      </c>
      <c r="H100" s="5" t="s">
        <v>11</v>
      </c>
      <c r="I100" s="5">
        <f>'様式4-1'!I100</f>
        <v>0</v>
      </c>
      <c r="J100" s="5">
        <f>'様式4-1'!J100</f>
        <v>0</v>
      </c>
      <c r="K100" s="3">
        <f t="shared" ref="K100" si="1040">IF(I100&gt;0,A100*C100*F100*I100,IF(F100&gt;0,A100*C100*F100,A100*C100))</f>
        <v>0</v>
      </c>
      <c r="L100" s="3">
        <f t="shared" ref="L100" si="1041">K100-O100</f>
        <v>0</v>
      </c>
      <c r="M100" s="3">
        <f t="shared" ref="M100" si="1042">ROUNDDOWN(L100/2,0)</f>
        <v>0</v>
      </c>
      <c r="N100" s="3">
        <f t="shared" ref="N100" si="1043">L100-M100</f>
        <v>0</v>
      </c>
      <c r="O100" s="3">
        <f>'様式4-1'!O100</f>
        <v>0</v>
      </c>
      <c r="P100" s="167"/>
      <c r="Q100" s="168"/>
      <c r="R100" s="175">
        <f t="shared" si="1038"/>
        <v>0</v>
      </c>
      <c r="S100" s="5" t="s">
        <v>11</v>
      </c>
      <c r="T100" s="176">
        <f t="shared" ref="T100" si="1044">C100</f>
        <v>0</v>
      </c>
      <c r="U100" s="176">
        <f t="shared" ref="U100" si="1045">D100</f>
        <v>0</v>
      </c>
      <c r="V100" s="5" t="s">
        <v>11</v>
      </c>
      <c r="W100" s="176">
        <f t="shared" ref="W100" si="1046">F100</f>
        <v>0</v>
      </c>
      <c r="X100" s="176">
        <f t="shared" ref="X100" si="1047">G100</f>
        <v>0</v>
      </c>
      <c r="Y100" s="5" t="s">
        <v>11</v>
      </c>
      <c r="Z100" s="176">
        <f t="shared" ref="Z100" si="1048">I100</f>
        <v>0</v>
      </c>
      <c r="AA100" s="176">
        <f t="shared" ref="AA100" si="1049">J100</f>
        <v>0</v>
      </c>
      <c r="AB100" s="3">
        <f t="shared" ref="AB100" si="1050">IF(Z100&gt;0,R100*T100*W100*Z100,IF(W100&gt;0,R100*T100*W100,R100*T100))</f>
        <v>0</v>
      </c>
      <c r="AC100" s="3">
        <f t="shared" ref="AC100" si="1051">AB100-AF100</f>
        <v>0</v>
      </c>
      <c r="AD100" s="3">
        <f t="shared" ref="AD100" si="1052">ROUNDDOWN(AC100/2,0)</f>
        <v>0</v>
      </c>
      <c r="AE100" s="3">
        <f t="shared" ref="AE100" si="1053">AC100-AD100</f>
        <v>0</v>
      </c>
      <c r="AF100" s="177">
        <f t="shared" ref="AF100" si="1054">O100</f>
        <v>0</v>
      </c>
      <c r="AH100" s="217" t="str">
        <f t="shared" ref="AH100" si="1055">IF(AB100&gt;=1000000,"相見積書提出必要",IF(AB100&gt;=100000,"見積書提出必要",""))</f>
        <v/>
      </c>
      <c r="AI100" s="186">
        <f t="shared" ref="AI100" si="1056">AB100-K100</f>
        <v>0</v>
      </c>
      <c r="AJ100" s="186">
        <f t="shared" ref="AJ100" si="1057">AC100-L100</f>
        <v>0</v>
      </c>
      <c r="AK100" s="186">
        <f t="shared" ref="AK100" si="1058">AD100-M100</f>
        <v>0</v>
      </c>
      <c r="AL100" s="186">
        <f t="shared" ref="AL100" si="1059">AE100-N100</f>
        <v>0</v>
      </c>
      <c r="AM100" s="186">
        <f t="shared" ref="AM100" si="1060">AF100-O100</f>
        <v>0</v>
      </c>
    </row>
    <row r="101" spans="1:39" ht="19.899999999999999" customHeight="1">
      <c r="A101" s="200" t="str">
        <f>'様式4-1'!A101</f>
        <v>【】</v>
      </c>
      <c r="B101" s="493">
        <f>'様式4-1'!B101</f>
        <v>0</v>
      </c>
      <c r="C101" s="493"/>
      <c r="D101" s="493"/>
      <c r="E101" s="493"/>
      <c r="F101" s="493"/>
      <c r="G101" s="493"/>
      <c r="H101" s="493"/>
      <c r="I101" s="493"/>
      <c r="J101" s="494"/>
      <c r="K101" s="4"/>
      <c r="L101" s="4"/>
      <c r="M101" s="4"/>
      <c r="N101" s="4"/>
      <c r="O101" s="4"/>
      <c r="P101" s="167"/>
      <c r="Q101" s="168"/>
      <c r="R101" s="7" t="str">
        <f t="shared" ref="R101:R102" si="1061">A101</f>
        <v>【】</v>
      </c>
      <c r="S101" s="495">
        <f t="shared" ref="S101" si="1062">B101</f>
        <v>0</v>
      </c>
      <c r="T101" s="495"/>
      <c r="U101" s="495"/>
      <c r="V101" s="495"/>
      <c r="W101" s="495"/>
      <c r="X101" s="495"/>
      <c r="Y101" s="495"/>
      <c r="Z101" s="495"/>
      <c r="AA101" s="496"/>
      <c r="AB101" s="4"/>
      <c r="AC101" s="4"/>
      <c r="AD101" s="4"/>
      <c r="AE101" s="4"/>
      <c r="AF101" s="4"/>
      <c r="AH101" s="216"/>
      <c r="AI101" s="185"/>
      <c r="AJ101" s="185"/>
      <c r="AK101" s="185"/>
      <c r="AL101" s="185"/>
      <c r="AM101" s="185"/>
    </row>
    <row r="102" spans="1:39" ht="19.899999999999999" customHeight="1">
      <c r="A102" s="201">
        <f>'様式4-1'!A102</f>
        <v>0</v>
      </c>
      <c r="B102" s="5" t="s">
        <v>11</v>
      </c>
      <c r="C102" s="5">
        <f>'様式4-1'!C102</f>
        <v>0</v>
      </c>
      <c r="D102" s="5">
        <f>'様式4-1'!D102</f>
        <v>0</v>
      </c>
      <c r="E102" s="5" t="s">
        <v>11</v>
      </c>
      <c r="F102" s="5">
        <f>'様式4-1'!F102</f>
        <v>0</v>
      </c>
      <c r="G102" s="5">
        <f>'様式4-1'!G102</f>
        <v>0</v>
      </c>
      <c r="H102" s="5" t="s">
        <v>11</v>
      </c>
      <c r="I102" s="5">
        <f>'様式4-1'!I102</f>
        <v>0</v>
      </c>
      <c r="J102" s="5">
        <f>'様式4-1'!J102</f>
        <v>0</v>
      </c>
      <c r="K102" s="3">
        <f t="shared" ref="K102" si="1063">IF(I102&gt;0,A102*C102*F102*I102,IF(F102&gt;0,A102*C102*F102,A102*C102))</f>
        <v>0</v>
      </c>
      <c r="L102" s="3">
        <f t="shared" ref="L102" si="1064">K102-O102</f>
        <v>0</v>
      </c>
      <c r="M102" s="3">
        <f t="shared" ref="M102" si="1065">ROUNDDOWN(L102/2,0)</f>
        <v>0</v>
      </c>
      <c r="N102" s="3">
        <f t="shared" ref="N102" si="1066">L102-M102</f>
        <v>0</v>
      </c>
      <c r="O102" s="3">
        <f>'様式4-1'!O102</f>
        <v>0</v>
      </c>
      <c r="P102" s="167"/>
      <c r="Q102" s="168"/>
      <c r="R102" s="175">
        <f t="shared" si="1061"/>
        <v>0</v>
      </c>
      <c r="S102" s="5" t="s">
        <v>11</v>
      </c>
      <c r="T102" s="176">
        <f t="shared" ref="T102" si="1067">C102</f>
        <v>0</v>
      </c>
      <c r="U102" s="176">
        <f t="shared" ref="U102" si="1068">D102</f>
        <v>0</v>
      </c>
      <c r="V102" s="5" t="s">
        <v>11</v>
      </c>
      <c r="W102" s="176">
        <f t="shared" ref="W102" si="1069">F102</f>
        <v>0</v>
      </c>
      <c r="X102" s="176">
        <f t="shared" ref="X102" si="1070">G102</f>
        <v>0</v>
      </c>
      <c r="Y102" s="5" t="s">
        <v>11</v>
      </c>
      <c r="Z102" s="176">
        <f t="shared" ref="Z102" si="1071">I102</f>
        <v>0</v>
      </c>
      <c r="AA102" s="176">
        <f t="shared" ref="AA102" si="1072">J102</f>
        <v>0</v>
      </c>
      <c r="AB102" s="3">
        <f t="shared" ref="AB102" si="1073">IF(Z102&gt;0,R102*T102*W102*Z102,IF(W102&gt;0,R102*T102*W102,R102*T102))</f>
        <v>0</v>
      </c>
      <c r="AC102" s="3">
        <f t="shared" ref="AC102" si="1074">AB102-AF102</f>
        <v>0</v>
      </c>
      <c r="AD102" s="3">
        <f t="shared" ref="AD102" si="1075">ROUNDDOWN(AC102/2,0)</f>
        <v>0</v>
      </c>
      <c r="AE102" s="3">
        <f t="shared" ref="AE102" si="1076">AC102-AD102</f>
        <v>0</v>
      </c>
      <c r="AF102" s="177">
        <f t="shared" ref="AF102" si="1077">O102</f>
        <v>0</v>
      </c>
      <c r="AH102" s="217" t="str">
        <f t="shared" ref="AH102" si="1078">IF(AB102&gt;=1000000,"相見積書提出必要",IF(AB102&gt;=100000,"見積書提出必要",""))</f>
        <v/>
      </c>
      <c r="AI102" s="186">
        <f t="shared" ref="AI102" si="1079">AB102-K102</f>
        <v>0</v>
      </c>
      <c r="AJ102" s="186">
        <f t="shared" ref="AJ102" si="1080">AC102-L102</f>
        <v>0</v>
      </c>
      <c r="AK102" s="186">
        <f t="shared" ref="AK102" si="1081">AD102-M102</f>
        <v>0</v>
      </c>
      <c r="AL102" s="186">
        <f t="shared" ref="AL102" si="1082">AE102-N102</f>
        <v>0</v>
      </c>
      <c r="AM102" s="186">
        <f t="shared" ref="AM102" si="1083">AF102-O102</f>
        <v>0</v>
      </c>
    </row>
    <row r="103" spans="1:39" ht="19.899999999999999" customHeight="1">
      <c r="A103" s="200" t="str">
        <f>'様式4-1'!A103</f>
        <v>【】</v>
      </c>
      <c r="B103" s="493">
        <f>'様式4-1'!B103</f>
        <v>0</v>
      </c>
      <c r="C103" s="493"/>
      <c r="D103" s="493"/>
      <c r="E103" s="493"/>
      <c r="F103" s="493"/>
      <c r="G103" s="493"/>
      <c r="H103" s="493"/>
      <c r="I103" s="493"/>
      <c r="J103" s="494"/>
      <c r="K103" s="4"/>
      <c r="L103" s="4"/>
      <c r="M103" s="4"/>
      <c r="N103" s="4"/>
      <c r="O103" s="4"/>
      <c r="P103" s="167"/>
      <c r="Q103" s="168"/>
      <c r="R103" s="7" t="str">
        <f t="shared" ref="R103:R104" si="1084">A103</f>
        <v>【】</v>
      </c>
      <c r="S103" s="495">
        <f t="shared" ref="S103" si="1085">B103</f>
        <v>0</v>
      </c>
      <c r="T103" s="495"/>
      <c r="U103" s="495"/>
      <c r="V103" s="495"/>
      <c r="W103" s="495"/>
      <c r="X103" s="495"/>
      <c r="Y103" s="495"/>
      <c r="Z103" s="495"/>
      <c r="AA103" s="496"/>
      <c r="AB103" s="4"/>
      <c r="AC103" s="4"/>
      <c r="AD103" s="4"/>
      <c r="AE103" s="4"/>
      <c r="AF103" s="4"/>
      <c r="AH103" s="216"/>
      <c r="AI103" s="185"/>
      <c r="AJ103" s="185"/>
      <c r="AK103" s="185"/>
      <c r="AL103" s="185"/>
      <c r="AM103" s="185"/>
    </row>
    <row r="104" spans="1:39" ht="19.899999999999999" customHeight="1">
      <c r="A104" s="201">
        <f>'様式4-1'!A104</f>
        <v>0</v>
      </c>
      <c r="B104" s="5" t="s">
        <v>11</v>
      </c>
      <c r="C104" s="5">
        <f>'様式4-1'!C104</f>
        <v>0</v>
      </c>
      <c r="D104" s="5">
        <f>'様式4-1'!D104</f>
        <v>0</v>
      </c>
      <c r="E104" s="5" t="s">
        <v>11</v>
      </c>
      <c r="F104" s="5">
        <f>'様式4-1'!F104</f>
        <v>0</v>
      </c>
      <c r="G104" s="5">
        <f>'様式4-1'!G104</f>
        <v>0</v>
      </c>
      <c r="H104" s="5" t="s">
        <v>11</v>
      </c>
      <c r="I104" s="5">
        <f>'様式4-1'!I104</f>
        <v>0</v>
      </c>
      <c r="J104" s="5">
        <f>'様式4-1'!J104</f>
        <v>0</v>
      </c>
      <c r="K104" s="3">
        <f t="shared" ref="K104" si="1086">IF(I104&gt;0,A104*C104*F104*I104,IF(F104&gt;0,A104*C104*F104,A104*C104))</f>
        <v>0</v>
      </c>
      <c r="L104" s="3">
        <f t="shared" ref="L104" si="1087">K104-O104</f>
        <v>0</v>
      </c>
      <c r="M104" s="3">
        <f t="shared" ref="M104" si="1088">ROUNDDOWN(L104/2,0)</f>
        <v>0</v>
      </c>
      <c r="N104" s="3">
        <f t="shared" ref="N104" si="1089">L104-M104</f>
        <v>0</v>
      </c>
      <c r="O104" s="3">
        <f>'様式4-1'!O104</f>
        <v>0</v>
      </c>
      <c r="P104" s="167"/>
      <c r="Q104" s="168"/>
      <c r="R104" s="175">
        <f t="shared" si="1084"/>
        <v>0</v>
      </c>
      <c r="S104" s="5" t="s">
        <v>11</v>
      </c>
      <c r="T104" s="176">
        <f t="shared" ref="T104" si="1090">C104</f>
        <v>0</v>
      </c>
      <c r="U104" s="176">
        <f t="shared" ref="U104" si="1091">D104</f>
        <v>0</v>
      </c>
      <c r="V104" s="5" t="s">
        <v>11</v>
      </c>
      <c r="W104" s="176">
        <f t="shared" ref="W104" si="1092">F104</f>
        <v>0</v>
      </c>
      <c r="X104" s="176">
        <f t="shared" ref="X104" si="1093">G104</f>
        <v>0</v>
      </c>
      <c r="Y104" s="5" t="s">
        <v>11</v>
      </c>
      <c r="Z104" s="176">
        <f t="shared" ref="Z104" si="1094">I104</f>
        <v>0</v>
      </c>
      <c r="AA104" s="176">
        <f t="shared" ref="AA104" si="1095">J104</f>
        <v>0</v>
      </c>
      <c r="AB104" s="3">
        <f t="shared" ref="AB104" si="1096">IF(Z104&gt;0,R104*T104*W104*Z104,IF(W104&gt;0,R104*T104*W104,R104*T104))</f>
        <v>0</v>
      </c>
      <c r="AC104" s="3">
        <f t="shared" ref="AC104" si="1097">AB104-AF104</f>
        <v>0</v>
      </c>
      <c r="AD104" s="3">
        <f t="shared" ref="AD104" si="1098">ROUNDDOWN(AC104/2,0)</f>
        <v>0</v>
      </c>
      <c r="AE104" s="3">
        <f t="shared" ref="AE104" si="1099">AC104-AD104</f>
        <v>0</v>
      </c>
      <c r="AF104" s="177">
        <f t="shared" ref="AF104" si="1100">O104</f>
        <v>0</v>
      </c>
      <c r="AH104" s="217" t="str">
        <f t="shared" ref="AH104" si="1101">IF(AB104&gt;=1000000,"相見積書提出必要",IF(AB104&gt;=100000,"見積書提出必要",""))</f>
        <v/>
      </c>
      <c r="AI104" s="186">
        <f t="shared" ref="AI104" si="1102">AB104-K104</f>
        <v>0</v>
      </c>
      <c r="AJ104" s="186">
        <f t="shared" ref="AJ104" si="1103">AC104-L104</f>
        <v>0</v>
      </c>
      <c r="AK104" s="186">
        <f t="shared" ref="AK104" si="1104">AD104-M104</f>
        <v>0</v>
      </c>
      <c r="AL104" s="186">
        <f t="shared" ref="AL104" si="1105">AE104-N104</f>
        <v>0</v>
      </c>
      <c r="AM104" s="186">
        <f t="shared" ref="AM104" si="1106">AF104-O104</f>
        <v>0</v>
      </c>
    </row>
    <row r="105" spans="1:39" ht="19.899999999999999" customHeight="1">
      <c r="A105" s="200" t="str">
        <f>'様式4-1'!A105</f>
        <v>【】</v>
      </c>
      <c r="B105" s="493">
        <f>'様式4-1'!B105</f>
        <v>0</v>
      </c>
      <c r="C105" s="493"/>
      <c r="D105" s="493"/>
      <c r="E105" s="493"/>
      <c r="F105" s="493"/>
      <c r="G105" s="493"/>
      <c r="H105" s="493"/>
      <c r="I105" s="493"/>
      <c r="J105" s="494"/>
      <c r="K105" s="4"/>
      <c r="L105" s="4"/>
      <c r="M105" s="4"/>
      <c r="N105" s="4"/>
      <c r="O105" s="4"/>
      <c r="P105" s="167"/>
      <c r="Q105" s="168"/>
      <c r="R105" s="7" t="str">
        <f t="shared" ref="R105:R106" si="1107">A105</f>
        <v>【】</v>
      </c>
      <c r="S105" s="495">
        <f t="shared" ref="S105" si="1108">B105</f>
        <v>0</v>
      </c>
      <c r="T105" s="495"/>
      <c r="U105" s="495"/>
      <c r="V105" s="495"/>
      <c r="W105" s="495"/>
      <c r="X105" s="495"/>
      <c r="Y105" s="495"/>
      <c r="Z105" s="495"/>
      <c r="AA105" s="496"/>
      <c r="AB105" s="4"/>
      <c r="AC105" s="4"/>
      <c r="AD105" s="4"/>
      <c r="AE105" s="4"/>
      <c r="AF105" s="4"/>
      <c r="AH105" s="216"/>
      <c r="AI105" s="185"/>
      <c r="AJ105" s="185"/>
      <c r="AK105" s="185"/>
      <c r="AL105" s="185"/>
      <c r="AM105" s="185"/>
    </row>
    <row r="106" spans="1:39" ht="19.899999999999999" customHeight="1">
      <c r="A106" s="201">
        <f>'様式4-1'!A106</f>
        <v>0</v>
      </c>
      <c r="B106" s="5" t="s">
        <v>11</v>
      </c>
      <c r="C106" s="5">
        <f>'様式4-1'!C106</f>
        <v>0</v>
      </c>
      <c r="D106" s="5">
        <f>'様式4-1'!D106</f>
        <v>0</v>
      </c>
      <c r="E106" s="5" t="s">
        <v>11</v>
      </c>
      <c r="F106" s="5">
        <f>'様式4-1'!F106</f>
        <v>0</v>
      </c>
      <c r="G106" s="5">
        <f>'様式4-1'!G106</f>
        <v>0</v>
      </c>
      <c r="H106" s="5" t="s">
        <v>11</v>
      </c>
      <c r="I106" s="5">
        <f>'様式4-1'!I106</f>
        <v>0</v>
      </c>
      <c r="J106" s="5">
        <f>'様式4-1'!J106</f>
        <v>0</v>
      </c>
      <c r="K106" s="3">
        <f t="shared" ref="K106" si="1109">IF(I106&gt;0,A106*C106*F106*I106,IF(F106&gt;0,A106*C106*F106,A106*C106))</f>
        <v>0</v>
      </c>
      <c r="L106" s="3">
        <f t="shared" ref="L106" si="1110">K106-O106</f>
        <v>0</v>
      </c>
      <c r="M106" s="3">
        <f t="shared" ref="M106" si="1111">ROUNDDOWN(L106/2,0)</f>
        <v>0</v>
      </c>
      <c r="N106" s="3">
        <f t="shared" ref="N106" si="1112">L106-M106</f>
        <v>0</v>
      </c>
      <c r="O106" s="3">
        <f>'様式4-1'!O106</f>
        <v>0</v>
      </c>
      <c r="P106" s="167"/>
      <c r="Q106" s="168"/>
      <c r="R106" s="175">
        <f t="shared" si="1107"/>
        <v>0</v>
      </c>
      <c r="S106" s="5" t="s">
        <v>11</v>
      </c>
      <c r="T106" s="176">
        <f t="shared" ref="T106" si="1113">C106</f>
        <v>0</v>
      </c>
      <c r="U106" s="176">
        <f t="shared" ref="U106" si="1114">D106</f>
        <v>0</v>
      </c>
      <c r="V106" s="5" t="s">
        <v>11</v>
      </c>
      <c r="W106" s="176">
        <f t="shared" ref="W106" si="1115">F106</f>
        <v>0</v>
      </c>
      <c r="X106" s="176">
        <f t="shared" ref="X106" si="1116">G106</f>
        <v>0</v>
      </c>
      <c r="Y106" s="5" t="s">
        <v>11</v>
      </c>
      <c r="Z106" s="176">
        <f t="shared" ref="Z106" si="1117">I106</f>
        <v>0</v>
      </c>
      <c r="AA106" s="176">
        <f t="shared" ref="AA106" si="1118">J106</f>
        <v>0</v>
      </c>
      <c r="AB106" s="3">
        <f t="shared" ref="AB106" si="1119">IF(Z106&gt;0,R106*T106*W106*Z106,IF(W106&gt;0,R106*T106*W106,R106*T106))</f>
        <v>0</v>
      </c>
      <c r="AC106" s="3">
        <f t="shared" ref="AC106" si="1120">AB106-AF106</f>
        <v>0</v>
      </c>
      <c r="AD106" s="3">
        <f t="shared" ref="AD106" si="1121">ROUNDDOWN(AC106/2,0)</f>
        <v>0</v>
      </c>
      <c r="AE106" s="3">
        <f t="shared" ref="AE106" si="1122">AC106-AD106</f>
        <v>0</v>
      </c>
      <c r="AF106" s="177">
        <f t="shared" ref="AF106" si="1123">O106</f>
        <v>0</v>
      </c>
      <c r="AH106" s="217" t="str">
        <f t="shared" ref="AH106" si="1124">IF(AB106&gt;=1000000,"相見積書提出必要",IF(AB106&gt;=100000,"見積書提出必要",""))</f>
        <v/>
      </c>
      <c r="AI106" s="186">
        <f t="shared" ref="AI106" si="1125">AB106-K106</f>
        <v>0</v>
      </c>
      <c r="AJ106" s="186">
        <f t="shared" ref="AJ106" si="1126">AC106-L106</f>
        <v>0</v>
      </c>
      <c r="AK106" s="186">
        <f t="shared" ref="AK106" si="1127">AD106-M106</f>
        <v>0</v>
      </c>
      <c r="AL106" s="186">
        <f t="shared" ref="AL106" si="1128">AE106-N106</f>
        <v>0</v>
      </c>
      <c r="AM106" s="186">
        <f t="shared" ref="AM106" si="1129">AF106-O106</f>
        <v>0</v>
      </c>
    </row>
    <row r="107" spans="1:39" ht="19.899999999999999" customHeight="1">
      <c r="A107" s="200" t="str">
        <f>'様式4-1'!A107</f>
        <v>【】</v>
      </c>
      <c r="B107" s="493">
        <f>'様式4-1'!B107</f>
        <v>0</v>
      </c>
      <c r="C107" s="493"/>
      <c r="D107" s="493"/>
      <c r="E107" s="493"/>
      <c r="F107" s="493"/>
      <c r="G107" s="493"/>
      <c r="H107" s="493"/>
      <c r="I107" s="493"/>
      <c r="J107" s="494"/>
      <c r="K107" s="4"/>
      <c r="L107" s="4"/>
      <c r="M107" s="4"/>
      <c r="N107" s="4"/>
      <c r="O107" s="4"/>
      <c r="P107" s="167"/>
      <c r="Q107" s="168"/>
      <c r="R107" s="7" t="str">
        <f t="shared" ref="R107:R108" si="1130">A107</f>
        <v>【】</v>
      </c>
      <c r="S107" s="495">
        <f t="shared" ref="S107" si="1131">B107</f>
        <v>0</v>
      </c>
      <c r="T107" s="495"/>
      <c r="U107" s="495"/>
      <c r="V107" s="495"/>
      <c r="W107" s="495"/>
      <c r="X107" s="495"/>
      <c r="Y107" s="495"/>
      <c r="Z107" s="495"/>
      <c r="AA107" s="496"/>
      <c r="AB107" s="4"/>
      <c r="AC107" s="4"/>
      <c r="AD107" s="4"/>
      <c r="AE107" s="4"/>
      <c r="AF107" s="4"/>
      <c r="AH107" s="216"/>
      <c r="AI107" s="185"/>
      <c r="AJ107" s="185"/>
      <c r="AK107" s="185"/>
      <c r="AL107" s="185"/>
      <c r="AM107" s="185"/>
    </row>
    <row r="108" spans="1:39" ht="19.899999999999999" customHeight="1">
      <c r="A108" s="201">
        <f>'様式4-1'!A108</f>
        <v>0</v>
      </c>
      <c r="B108" s="5" t="s">
        <v>11</v>
      </c>
      <c r="C108" s="5">
        <f>'様式4-1'!C108</f>
        <v>0</v>
      </c>
      <c r="D108" s="5">
        <f>'様式4-1'!D108</f>
        <v>0</v>
      </c>
      <c r="E108" s="5" t="s">
        <v>11</v>
      </c>
      <c r="F108" s="5">
        <f>'様式4-1'!F108</f>
        <v>0</v>
      </c>
      <c r="G108" s="5">
        <f>'様式4-1'!G108</f>
        <v>0</v>
      </c>
      <c r="H108" s="5" t="s">
        <v>11</v>
      </c>
      <c r="I108" s="5">
        <f>'様式4-1'!I108</f>
        <v>0</v>
      </c>
      <c r="J108" s="5">
        <f>'様式4-1'!J108</f>
        <v>0</v>
      </c>
      <c r="K108" s="3">
        <f t="shared" ref="K108" si="1132">IF(I108&gt;0,A108*C108*F108*I108,IF(F108&gt;0,A108*C108*F108,A108*C108))</f>
        <v>0</v>
      </c>
      <c r="L108" s="3">
        <f t="shared" ref="L108" si="1133">K108-O108</f>
        <v>0</v>
      </c>
      <c r="M108" s="3">
        <f t="shared" ref="M108" si="1134">ROUNDDOWN(L108/2,0)</f>
        <v>0</v>
      </c>
      <c r="N108" s="3">
        <f t="shared" ref="N108" si="1135">L108-M108</f>
        <v>0</v>
      </c>
      <c r="O108" s="3">
        <f>'様式4-1'!O108</f>
        <v>0</v>
      </c>
      <c r="P108" s="167"/>
      <c r="Q108" s="168"/>
      <c r="R108" s="175">
        <f t="shared" si="1130"/>
        <v>0</v>
      </c>
      <c r="S108" s="5" t="s">
        <v>11</v>
      </c>
      <c r="T108" s="176">
        <f t="shared" ref="T108" si="1136">C108</f>
        <v>0</v>
      </c>
      <c r="U108" s="176">
        <f t="shared" ref="U108" si="1137">D108</f>
        <v>0</v>
      </c>
      <c r="V108" s="5" t="s">
        <v>11</v>
      </c>
      <c r="W108" s="176">
        <f t="shared" ref="W108" si="1138">F108</f>
        <v>0</v>
      </c>
      <c r="X108" s="176">
        <f t="shared" ref="X108" si="1139">G108</f>
        <v>0</v>
      </c>
      <c r="Y108" s="5" t="s">
        <v>11</v>
      </c>
      <c r="Z108" s="176">
        <f t="shared" ref="Z108" si="1140">I108</f>
        <v>0</v>
      </c>
      <c r="AA108" s="176">
        <f t="shared" ref="AA108" si="1141">J108</f>
        <v>0</v>
      </c>
      <c r="AB108" s="3">
        <f t="shared" ref="AB108" si="1142">IF(Z108&gt;0,R108*T108*W108*Z108,IF(W108&gt;0,R108*T108*W108,R108*T108))</f>
        <v>0</v>
      </c>
      <c r="AC108" s="3">
        <f t="shared" ref="AC108" si="1143">AB108-AF108</f>
        <v>0</v>
      </c>
      <c r="AD108" s="3">
        <f t="shared" ref="AD108" si="1144">ROUNDDOWN(AC108/2,0)</f>
        <v>0</v>
      </c>
      <c r="AE108" s="3">
        <f t="shared" ref="AE108" si="1145">AC108-AD108</f>
        <v>0</v>
      </c>
      <c r="AF108" s="177">
        <f t="shared" ref="AF108" si="1146">O108</f>
        <v>0</v>
      </c>
      <c r="AH108" s="217" t="str">
        <f t="shared" ref="AH108" si="1147">IF(AB108&gt;=1000000,"相見積書提出必要",IF(AB108&gt;=100000,"見積書提出必要",""))</f>
        <v/>
      </c>
      <c r="AI108" s="186">
        <f t="shared" ref="AI108" si="1148">AB108-K108</f>
        <v>0</v>
      </c>
      <c r="AJ108" s="186">
        <f t="shared" ref="AJ108" si="1149">AC108-L108</f>
        <v>0</v>
      </c>
      <c r="AK108" s="186">
        <f t="shared" ref="AK108" si="1150">AD108-M108</f>
        <v>0</v>
      </c>
      <c r="AL108" s="186">
        <f t="shared" ref="AL108" si="1151">AE108-N108</f>
        <v>0</v>
      </c>
      <c r="AM108" s="186">
        <f t="shared" ref="AM108" si="1152">AF108-O108</f>
        <v>0</v>
      </c>
    </row>
    <row r="109" spans="1:39" ht="19.899999999999999" customHeight="1">
      <c r="A109" s="200" t="str">
        <f>'様式4-1'!A109</f>
        <v>【】</v>
      </c>
      <c r="B109" s="493">
        <f>'様式4-1'!B109</f>
        <v>0</v>
      </c>
      <c r="C109" s="493"/>
      <c r="D109" s="493"/>
      <c r="E109" s="493"/>
      <c r="F109" s="493"/>
      <c r="G109" s="493"/>
      <c r="H109" s="493"/>
      <c r="I109" s="493"/>
      <c r="J109" s="494"/>
      <c r="K109" s="4"/>
      <c r="L109" s="4"/>
      <c r="M109" s="4"/>
      <c r="N109" s="4"/>
      <c r="O109" s="4"/>
      <c r="P109" s="167"/>
      <c r="Q109" s="168"/>
      <c r="R109" s="7" t="str">
        <f t="shared" ref="R109:R110" si="1153">A109</f>
        <v>【】</v>
      </c>
      <c r="S109" s="495">
        <f t="shared" ref="S109" si="1154">B109</f>
        <v>0</v>
      </c>
      <c r="T109" s="495"/>
      <c r="U109" s="495"/>
      <c r="V109" s="495"/>
      <c r="W109" s="495"/>
      <c r="X109" s="495"/>
      <c r="Y109" s="495"/>
      <c r="Z109" s="495"/>
      <c r="AA109" s="496"/>
      <c r="AB109" s="4"/>
      <c r="AC109" s="4"/>
      <c r="AD109" s="4"/>
      <c r="AE109" s="4"/>
      <c r="AF109" s="4"/>
      <c r="AH109" s="216"/>
      <c r="AI109" s="185"/>
      <c r="AJ109" s="185"/>
      <c r="AK109" s="185"/>
      <c r="AL109" s="185"/>
      <c r="AM109" s="185"/>
    </row>
    <row r="110" spans="1:39" ht="19.899999999999999" customHeight="1">
      <c r="A110" s="201">
        <f>'様式4-1'!A110</f>
        <v>0</v>
      </c>
      <c r="B110" s="5" t="s">
        <v>11</v>
      </c>
      <c r="C110" s="5">
        <f>'様式4-1'!C110</f>
        <v>0</v>
      </c>
      <c r="D110" s="5">
        <f>'様式4-1'!D110</f>
        <v>0</v>
      </c>
      <c r="E110" s="5" t="s">
        <v>11</v>
      </c>
      <c r="F110" s="5">
        <f>'様式4-1'!F110</f>
        <v>0</v>
      </c>
      <c r="G110" s="5">
        <f>'様式4-1'!G110</f>
        <v>0</v>
      </c>
      <c r="H110" s="5" t="s">
        <v>11</v>
      </c>
      <c r="I110" s="5">
        <f>'様式4-1'!I110</f>
        <v>0</v>
      </c>
      <c r="J110" s="5">
        <f>'様式4-1'!J110</f>
        <v>0</v>
      </c>
      <c r="K110" s="3">
        <f t="shared" ref="K110" si="1155">IF(I110&gt;0,A110*C110*F110*I110,IF(F110&gt;0,A110*C110*F110,A110*C110))</f>
        <v>0</v>
      </c>
      <c r="L110" s="3">
        <f t="shared" ref="L110" si="1156">K110-O110</f>
        <v>0</v>
      </c>
      <c r="M110" s="3">
        <f t="shared" ref="M110" si="1157">ROUNDDOWN(L110/2,0)</f>
        <v>0</v>
      </c>
      <c r="N110" s="3">
        <f t="shared" ref="N110" si="1158">L110-M110</f>
        <v>0</v>
      </c>
      <c r="O110" s="3">
        <f>'様式4-1'!O110</f>
        <v>0</v>
      </c>
      <c r="P110" s="167"/>
      <c r="Q110" s="168"/>
      <c r="R110" s="175">
        <f t="shared" si="1153"/>
        <v>0</v>
      </c>
      <c r="S110" s="5" t="s">
        <v>11</v>
      </c>
      <c r="T110" s="176">
        <f t="shared" ref="T110" si="1159">C110</f>
        <v>0</v>
      </c>
      <c r="U110" s="176">
        <f t="shared" ref="U110" si="1160">D110</f>
        <v>0</v>
      </c>
      <c r="V110" s="5" t="s">
        <v>11</v>
      </c>
      <c r="W110" s="176">
        <f t="shared" ref="W110" si="1161">F110</f>
        <v>0</v>
      </c>
      <c r="X110" s="176">
        <f t="shared" ref="X110" si="1162">G110</f>
        <v>0</v>
      </c>
      <c r="Y110" s="5" t="s">
        <v>11</v>
      </c>
      <c r="Z110" s="176">
        <f t="shared" ref="Z110" si="1163">I110</f>
        <v>0</v>
      </c>
      <c r="AA110" s="176">
        <f t="shared" ref="AA110" si="1164">J110</f>
        <v>0</v>
      </c>
      <c r="AB110" s="3">
        <f t="shared" ref="AB110" si="1165">IF(Z110&gt;0,R110*T110*W110*Z110,IF(W110&gt;0,R110*T110*W110,R110*T110))</f>
        <v>0</v>
      </c>
      <c r="AC110" s="3">
        <f t="shared" ref="AC110" si="1166">AB110-AF110</f>
        <v>0</v>
      </c>
      <c r="AD110" s="3">
        <f t="shared" ref="AD110" si="1167">ROUNDDOWN(AC110/2,0)</f>
        <v>0</v>
      </c>
      <c r="AE110" s="3">
        <f t="shared" ref="AE110" si="1168">AC110-AD110</f>
        <v>0</v>
      </c>
      <c r="AF110" s="177">
        <f t="shared" ref="AF110" si="1169">O110</f>
        <v>0</v>
      </c>
      <c r="AH110" s="217" t="str">
        <f t="shared" ref="AH110" si="1170">IF(AB110&gt;=1000000,"相見積書提出必要",IF(AB110&gt;=100000,"見積書提出必要",""))</f>
        <v/>
      </c>
      <c r="AI110" s="186">
        <f t="shared" ref="AI110" si="1171">AB110-K110</f>
        <v>0</v>
      </c>
      <c r="AJ110" s="186">
        <f t="shared" ref="AJ110" si="1172">AC110-L110</f>
        <v>0</v>
      </c>
      <c r="AK110" s="186">
        <f t="shared" ref="AK110" si="1173">AD110-M110</f>
        <v>0</v>
      </c>
      <c r="AL110" s="186">
        <f t="shared" ref="AL110" si="1174">AE110-N110</f>
        <v>0</v>
      </c>
      <c r="AM110" s="186">
        <f t="shared" ref="AM110" si="1175">AF110-O110</f>
        <v>0</v>
      </c>
    </row>
    <row r="111" spans="1:39" ht="19.899999999999999" customHeight="1">
      <c r="A111" s="200" t="str">
        <f>'様式4-1'!A111</f>
        <v>【】</v>
      </c>
      <c r="B111" s="493">
        <f>'様式4-1'!B111</f>
        <v>0</v>
      </c>
      <c r="C111" s="493"/>
      <c r="D111" s="493"/>
      <c r="E111" s="493"/>
      <c r="F111" s="493"/>
      <c r="G111" s="493"/>
      <c r="H111" s="493"/>
      <c r="I111" s="493"/>
      <c r="J111" s="494"/>
      <c r="K111" s="4"/>
      <c r="L111" s="4"/>
      <c r="M111" s="4"/>
      <c r="N111" s="4"/>
      <c r="O111" s="4"/>
      <c r="P111" s="167"/>
      <c r="Q111" s="168"/>
      <c r="R111" s="7" t="str">
        <f t="shared" ref="R111:R112" si="1176">A111</f>
        <v>【】</v>
      </c>
      <c r="S111" s="495">
        <f t="shared" ref="S111" si="1177">B111</f>
        <v>0</v>
      </c>
      <c r="T111" s="495"/>
      <c r="U111" s="495"/>
      <c r="V111" s="495"/>
      <c r="W111" s="495"/>
      <c r="X111" s="495"/>
      <c r="Y111" s="495"/>
      <c r="Z111" s="495"/>
      <c r="AA111" s="496"/>
      <c r="AB111" s="4"/>
      <c r="AC111" s="4"/>
      <c r="AD111" s="4"/>
      <c r="AE111" s="4"/>
      <c r="AF111" s="4"/>
      <c r="AH111" s="216"/>
      <c r="AI111" s="185"/>
      <c r="AJ111" s="185"/>
      <c r="AK111" s="185"/>
      <c r="AL111" s="185"/>
      <c r="AM111" s="185"/>
    </row>
    <row r="112" spans="1:39" ht="19.899999999999999" customHeight="1">
      <c r="A112" s="201">
        <f>'様式4-1'!A112</f>
        <v>0</v>
      </c>
      <c r="B112" s="5" t="s">
        <v>11</v>
      </c>
      <c r="C112" s="5">
        <f>'様式4-1'!C112</f>
        <v>0</v>
      </c>
      <c r="D112" s="5">
        <f>'様式4-1'!D112</f>
        <v>0</v>
      </c>
      <c r="E112" s="5" t="s">
        <v>11</v>
      </c>
      <c r="F112" s="5">
        <f>'様式4-1'!F112</f>
        <v>0</v>
      </c>
      <c r="G112" s="5">
        <f>'様式4-1'!G112</f>
        <v>0</v>
      </c>
      <c r="H112" s="5" t="s">
        <v>11</v>
      </c>
      <c r="I112" s="5">
        <f>'様式4-1'!I112</f>
        <v>0</v>
      </c>
      <c r="J112" s="5">
        <f>'様式4-1'!J112</f>
        <v>0</v>
      </c>
      <c r="K112" s="3">
        <f t="shared" ref="K112" si="1178">IF(I112&gt;0,A112*C112*F112*I112,IF(F112&gt;0,A112*C112*F112,A112*C112))</f>
        <v>0</v>
      </c>
      <c r="L112" s="3">
        <f t="shared" ref="L112" si="1179">K112-O112</f>
        <v>0</v>
      </c>
      <c r="M112" s="3">
        <f t="shared" ref="M112" si="1180">ROUNDDOWN(L112/2,0)</f>
        <v>0</v>
      </c>
      <c r="N112" s="3">
        <f t="shared" ref="N112" si="1181">L112-M112</f>
        <v>0</v>
      </c>
      <c r="O112" s="3">
        <f>'様式4-1'!O112</f>
        <v>0</v>
      </c>
      <c r="P112" s="167"/>
      <c r="Q112" s="168"/>
      <c r="R112" s="175">
        <f t="shared" si="1176"/>
        <v>0</v>
      </c>
      <c r="S112" s="5" t="s">
        <v>11</v>
      </c>
      <c r="T112" s="176">
        <f t="shared" ref="T112" si="1182">C112</f>
        <v>0</v>
      </c>
      <c r="U112" s="176">
        <f t="shared" ref="U112" si="1183">D112</f>
        <v>0</v>
      </c>
      <c r="V112" s="5" t="s">
        <v>11</v>
      </c>
      <c r="W112" s="176">
        <f t="shared" ref="W112" si="1184">F112</f>
        <v>0</v>
      </c>
      <c r="X112" s="176">
        <f t="shared" ref="X112" si="1185">G112</f>
        <v>0</v>
      </c>
      <c r="Y112" s="5" t="s">
        <v>11</v>
      </c>
      <c r="Z112" s="176">
        <f t="shared" ref="Z112" si="1186">I112</f>
        <v>0</v>
      </c>
      <c r="AA112" s="176">
        <f t="shared" ref="AA112" si="1187">J112</f>
        <v>0</v>
      </c>
      <c r="AB112" s="3">
        <f t="shared" ref="AB112" si="1188">IF(Z112&gt;0,R112*T112*W112*Z112,IF(W112&gt;0,R112*T112*W112,R112*T112))</f>
        <v>0</v>
      </c>
      <c r="AC112" s="3">
        <f t="shared" ref="AC112" si="1189">AB112-AF112</f>
        <v>0</v>
      </c>
      <c r="AD112" s="3">
        <f t="shared" ref="AD112" si="1190">ROUNDDOWN(AC112/2,0)</f>
        <v>0</v>
      </c>
      <c r="AE112" s="3">
        <f t="shared" ref="AE112" si="1191">AC112-AD112</f>
        <v>0</v>
      </c>
      <c r="AF112" s="177">
        <f t="shared" ref="AF112" si="1192">O112</f>
        <v>0</v>
      </c>
      <c r="AH112" s="217" t="str">
        <f t="shared" ref="AH112" si="1193">IF(AB112&gt;=1000000,"相見積書提出必要",IF(AB112&gt;=100000,"見積書提出必要",""))</f>
        <v/>
      </c>
      <c r="AI112" s="186">
        <f t="shared" ref="AI112" si="1194">AB112-K112</f>
        <v>0</v>
      </c>
      <c r="AJ112" s="186">
        <f t="shared" ref="AJ112" si="1195">AC112-L112</f>
        <v>0</v>
      </c>
      <c r="AK112" s="186">
        <f t="shared" ref="AK112" si="1196">AD112-M112</f>
        <v>0</v>
      </c>
      <c r="AL112" s="186">
        <f t="shared" ref="AL112" si="1197">AE112-N112</f>
        <v>0</v>
      </c>
      <c r="AM112" s="186">
        <f t="shared" ref="AM112" si="1198">AF112-O112</f>
        <v>0</v>
      </c>
    </row>
    <row r="113" spans="1:39" ht="19.899999999999999" customHeight="1">
      <c r="A113" s="200" t="str">
        <f>'様式4-1'!A113</f>
        <v>【】</v>
      </c>
      <c r="B113" s="493">
        <f>'様式4-1'!B113</f>
        <v>0</v>
      </c>
      <c r="C113" s="493"/>
      <c r="D113" s="493"/>
      <c r="E113" s="493"/>
      <c r="F113" s="493"/>
      <c r="G113" s="493"/>
      <c r="H113" s="493"/>
      <c r="I113" s="493"/>
      <c r="J113" s="494"/>
      <c r="K113" s="4"/>
      <c r="L113" s="4"/>
      <c r="M113" s="4"/>
      <c r="N113" s="4"/>
      <c r="O113" s="4"/>
      <c r="P113" s="167"/>
      <c r="Q113" s="168"/>
      <c r="R113" s="7" t="str">
        <f t="shared" ref="R113:R114" si="1199">A113</f>
        <v>【】</v>
      </c>
      <c r="S113" s="495">
        <f t="shared" ref="S113" si="1200">B113</f>
        <v>0</v>
      </c>
      <c r="T113" s="495"/>
      <c r="U113" s="495"/>
      <c r="V113" s="495"/>
      <c r="W113" s="495"/>
      <c r="X113" s="495"/>
      <c r="Y113" s="495"/>
      <c r="Z113" s="495"/>
      <c r="AA113" s="496"/>
      <c r="AB113" s="4"/>
      <c r="AC113" s="4"/>
      <c r="AD113" s="4"/>
      <c r="AE113" s="4"/>
      <c r="AF113" s="4"/>
      <c r="AH113" s="216"/>
      <c r="AI113" s="185"/>
      <c r="AJ113" s="185"/>
      <c r="AK113" s="185"/>
      <c r="AL113" s="185"/>
      <c r="AM113" s="185"/>
    </row>
    <row r="114" spans="1:39" ht="19.899999999999999" customHeight="1">
      <c r="A114" s="201">
        <f>'様式4-1'!A114</f>
        <v>0</v>
      </c>
      <c r="B114" s="5" t="s">
        <v>11</v>
      </c>
      <c r="C114" s="5">
        <f>'様式4-1'!C114</f>
        <v>0</v>
      </c>
      <c r="D114" s="5">
        <f>'様式4-1'!D114</f>
        <v>0</v>
      </c>
      <c r="E114" s="5" t="s">
        <v>11</v>
      </c>
      <c r="F114" s="5">
        <f>'様式4-1'!F114</f>
        <v>0</v>
      </c>
      <c r="G114" s="5">
        <f>'様式4-1'!G114</f>
        <v>0</v>
      </c>
      <c r="H114" s="5" t="s">
        <v>11</v>
      </c>
      <c r="I114" s="5">
        <f>'様式4-1'!I114</f>
        <v>0</v>
      </c>
      <c r="J114" s="5">
        <f>'様式4-1'!J114</f>
        <v>0</v>
      </c>
      <c r="K114" s="3">
        <f t="shared" ref="K114" si="1201">IF(I114&gt;0,A114*C114*F114*I114,IF(F114&gt;0,A114*C114*F114,A114*C114))</f>
        <v>0</v>
      </c>
      <c r="L114" s="3">
        <f t="shared" ref="L114" si="1202">K114-O114</f>
        <v>0</v>
      </c>
      <c r="M114" s="3">
        <f t="shared" ref="M114" si="1203">ROUNDDOWN(L114/2,0)</f>
        <v>0</v>
      </c>
      <c r="N114" s="3">
        <f t="shared" ref="N114" si="1204">L114-M114</f>
        <v>0</v>
      </c>
      <c r="O114" s="3">
        <f>'様式4-1'!O114</f>
        <v>0</v>
      </c>
      <c r="P114" s="167"/>
      <c r="Q114" s="168"/>
      <c r="R114" s="175">
        <f t="shared" si="1199"/>
        <v>0</v>
      </c>
      <c r="S114" s="5" t="s">
        <v>11</v>
      </c>
      <c r="T114" s="176">
        <f t="shared" ref="T114" si="1205">C114</f>
        <v>0</v>
      </c>
      <c r="U114" s="176">
        <f t="shared" ref="U114" si="1206">D114</f>
        <v>0</v>
      </c>
      <c r="V114" s="5" t="s">
        <v>11</v>
      </c>
      <c r="W114" s="176">
        <f t="shared" ref="W114" si="1207">F114</f>
        <v>0</v>
      </c>
      <c r="X114" s="176">
        <f t="shared" ref="X114" si="1208">G114</f>
        <v>0</v>
      </c>
      <c r="Y114" s="5" t="s">
        <v>11</v>
      </c>
      <c r="Z114" s="176">
        <f t="shared" ref="Z114" si="1209">I114</f>
        <v>0</v>
      </c>
      <c r="AA114" s="176">
        <f t="shared" ref="AA114" si="1210">J114</f>
        <v>0</v>
      </c>
      <c r="AB114" s="3">
        <f t="shared" ref="AB114" si="1211">IF(Z114&gt;0,R114*T114*W114*Z114,IF(W114&gt;0,R114*T114*W114,R114*T114))</f>
        <v>0</v>
      </c>
      <c r="AC114" s="3">
        <f t="shared" ref="AC114" si="1212">AB114-AF114</f>
        <v>0</v>
      </c>
      <c r="AD114" s="3">
        <f t="shared" ref="AD114" si="1213">ROUNDDOWN(AC114/2,0)</f>
        <v>0</v>
      </c>
      <c r="AE114" s="3">
        <f t="shared" ref="AE114" si="1214">AC114-AD114</f>
        <v>0</v>
      </c>
      <c r="AF114" s="177">
        <f t="shared" ref="AF114" si="1215">O114</f>
        <v>0</v>
      </c>
      <c r="AH114" s="217" t="str">
        <f t="shared" ref="AH114" si="1216">IF(AB114&gt;=1000000,"相見積書提出必要",IF(AB114&gt;=100000,"見積書提出必要",""))</f>
        <v/>
      </c>
      <c r="AI114" s="186">
        <f t="shared" ref="AI114" si="1217">AB114-K114</f>
        <v>0</v>
      </c>
      <c r="AJ114" s="186">
        <f t="shared" ref="AJ114" si="1218">AC114-L114</f>
        <v>0</v>
      </c>
      <c r="AK114" s="186">
        <f t="shared" ref="AK114" si="1219">AD114-M114</f>
        <v>0</v>
      </c>
      <c r="AL114" s="186">
        <f t="shared" ref="AL114" si="1220">AE114-N114</f>
        <v>0</v>
      </c>
      <c r="AM114" s="186">
        <f t="shared" ref="AM114" si="1221">AF114-O114</f>
        <v>0</v>
      </c>
    </row>
    <row r="115" spans="1:39" ht="19.899999999999999" customHeight="1">
      <c r="A115" s="200" t="str">
        <f>'様式4-1'!A115</f>
        <v>【】</v>
      </c>
      <c r="B115" s="493">
        <f>'様式4-1'!B115</f>
        <v>0</v>
      </c>
      <c r="C115" s="493"/>
      <c r="D115" s="493"/>
      <c r="E115" s="493"/>
      <c r="F115" s="493"/>
      <c r="G115" s="493"/>
      <c r="H115" s="493"/>
      <c r="I115" s="493"/>
      <c r="J115" s="494"/>
      <c r="K115" s="4"/>
      <c r="L115" s="4"/>
      <c r="M115" s="4"/>
      <c r="N115" s="4"/>
      <c r="O115" s="4"/>
      <c r="P115" s="167"/>
      <c r="Q115" s="168"/>
      <c r="R115" s="7" t="str">
        <f t="shared" ref="R115:R116" si="1222">A115</f>
        <v>【】</v>
      </c>
      <c r="S115" s="495">
        <f t="shared" ref="S115" si="1223">B115</f>
        <v>0</v>
      </c>
      <c r="T115" s="495"/>
      <c r="U115" s="495"/>
      <c r="V115" s="495"/>
      <c r="W115" s="495"/>
      <c r="X115" s="495"/>
      <c r="Y115" s="495"/>
      <c r="Z115" s="495"/>
      <c r="AA115" s="496"/>
      <c r="AB115" s="4"/>
      <c r="AC115" s="4"/>
      <c r="AD115" s="4"/>
      <c r="AE115" s="4"/>
      <c r="AF115" s="4"/>
      <c r="AH115" s="216"/>
      <c r="AI115" s="185"/>
      <c r="AJ115" s="185"/>
      <c r="AK115" s="185"/>
      <c r="AL115" s="185"/>
      <c r="AM115" s="185"/>
    </row>
    <row r="116" spans="1:39" ht="19.899999999999999" customHeight="1">
      <c r="A116" s="201">
        <f>'様式4-1'!A116</f>
        <v>0</v>
      </c>
      <c r="B116" s="5" t="s">
        <v>11</v>
      </c>
      <c r="C116" s="5">
        <f>'様式4-1'!C116</f>
        <v>0</v>
      </c>
      <c r="D116" s="5">
        <f>'様式4-1'!D116</f>
        <v>0</v>
      </c>
      <c r="E116" s="5" t="s">
        <v>11</v>
      </c>
      <c r="F116" s="5">
        <f>'様式4-1'!F116</f>
        <v>0</v>
      </c>
      <c r="G116" s="5">
        <f>'様式4-1'!G116</f>
        <v>0</v>
      </c>
      <c r="H116" s="5" t="s">
        <v>11</v>
      </c>
      <c r="I116" s="5">
        <f>'様式4-1'!I116</f>
        <v>0</v>
      </c>
      <c r="J116" s="5">
        <f>'様式4-1'!J116</f>
        <v>0</v>
      </c>
      <c r="K116" s="3">
        <f t="shared" ref="K116" si="1224">IF(I116&gt;0,A116*C116*F116*I116,IF(F116&gt;0,A116*C116*F116,A116*C116))</f>
        <v>0</v>
      </c>
      <c r="L116" s="3">
        <f t="shared" ref="L116" si="1225">K116-O116</f>
        <v>0</v>
      </c>
      <c r="M116" s="3">
        <f t="shared" ref="M116" si="1226">ROUNDDOWN(L116/2,0)</f>
        <v>0</v>
      </c>
      <c r="N116" s="3">
        <f t="shared" ref="N116" si="1227">L116-M116</f>
        <v>0</v>
      </c>
      <c r="O116" s="3">
        <f>'様式4-1'!O116</f>
        <v>0</v>
      </c>
      <c r="P116" s="167"/>
      <c r="Q116" s="168"/>
      <c r="R116" s="175">
        <f t="shared" si="1222"/>
        <v>0</v>
      </c>
      <c r="S116" s="5" t="s">
        <v>11</v>
      </c>
      <c r="T116" s="176">
        <f t="shared" ref="T116" si="1228">C116</f>
        <v>0</v>
      </c>
      <c r="U116" s="176">
        <f t="shared" ref="U116" si="1229">D116</f>
        <v>0</v>
      </c>
      <c r="V116" s="5" t="s">
        <v>11</v>
      </c>
      <c r="W116" s="176">
        <f t="shared" ref="W116" si="1230">F116</f>
        <v>0</v>
      </c>
      <c r="X116" s="176">
        <f t="shared" ref="X116" si="1231">G116</f>
        <v>0</v>
      </c>
      <c r="Y116" s="5" t="s">
        <v>11</v>
      </c>
      <c r="Z116" s="176">
        <f t="shared" ref="Z116" si="1232">I116</f>
        <v>0</v>
      </c>
      <c r="AA116" s="176">
        <f t="shared" ref="AA116" si="1233">J116</f>
        <v>0</v>
      </c>
      <c r="AB116" s="3">
        <f t="shared" ref="AB116" si="1234">IF(Z116&gt;0,R116*T116*W116*Z116,IF(W116&gt;0,R116*T116*W116,R116*T116))</f>
        <v>0</v>
      </c>
      <c r="AC116" s="3">
        <f t="shared" ref="AC116" si="1235">AB116-AF116</f>
        <v>0</v>
      </c>
      <c r="AD116" s="3">
        <f t="shared" ref="AD116" si="1236">ROUNDDOWN(AC116/2,0)</f>
        <v>0</v>
      </c>
      <c r="AE116" s="3">
        <f t="shared" ref="AE116" si="1237">AC116-AD116</f>
        <v>0</v>
      </c>
      <c r="AF116" s="177">
        <f t="shared" ref="AF116" si="1238">O116</f>
        <v>0</v>
      </c>
      <c r="AH116" s="217" t="str">
        <f t="shared" ref="AH116" si="1239">IF(AB116&gt;=1000000,"相見積書提出必要",IF(AB116&gt;=100000,"見積書提出必要",""))</f>
        <v/>
      </c>
      <c r="AI116" s="186">
        <f t="shared" ref="AI116" si="1240">AB116-K116</f>
        <v>0</v>
      </c>
      <c r="AJ116" s="186">
        <f t="shared" ref="AJ116" si="1241">AC116-L116</f>
        <v>0</v>
      </c>
      <c r="AK116" s="186">
        <f t="shared" ref="AK116" si="1242">AD116-M116</f>
        <v>0</v>
      </c>
      <c r="AL116" s="186">
        <f t="shared" ref="AL116" si="1243">AE116-N116</f>
        <v>0</v>
      </c>
      <c r="AM116" s="186">
        <f t="shared" ref="AM116" si="1244">AF116-O116</f>
        <v>0</v>
      </c>
    </row>
    <row r="117" spans="1:39" ht="19.899999999999999" customHeight="1">
      <c r="A117" s="200" t="str">
        <f>'様式4-1'!A117</f>
        <v>【】</v>
      </c>
      <c r="B117" s="493">
        <f>'様式4-1'!B117</f>
        <v>0</v>
      </c>
      <c r="C117" s="493"/>
      <c r="D117" s="493"/>
      <c r="E117" s="493"/>
      <c r="F117" s="493"/>
      <c r="G117" s="493"/>
      <c r="H117" s="493"/>
      <c r="I117" s="493"/>
      <c r="J117" s="494"/>
      <c r="K117" s="4"/>
      <c r="L117" s="4"/>
      <c r="M117" s="4"/>
      <c r="N117" s="4"/>
      <c r="O117" s="4"/>
      <c r="P117" s="167"/>
      <c r="Q117" s="168"/>
      <c r="R117" s="7" t="str">
        <f t="shared" ref="R117:R118" si="1245">A117</f>
        <v>【】</v>
      </c>
      <c r="S117" s="495">
        <f t="shared" ref="S117" si="1246">B117</f>
        <v>0</v>
      </c>
      <c r="T117" s="495"/>
      <c r="U117" s="495"/>
      <c r="V117" s="495"/>
      <c r="W117" s="495"/>
      <c r="X117" s="495"/>
      <c r="Y117" s="495"/>
      <c r="Z117" s="495"/>
      <c r="AA117" s="496"/>
      <c r="AB117" s="4"/>
      <c r="AC117" s="4"/>
      <c r="AD117" s="4"/>
      <c r="AE117" s="4"/>
      <c r="AF117" s="4"/>
      <c r="AH117" s="216"/>
      <c r="AI117" s="185"/>
      <c r="AJ117" s="185"/>
      <c r="AK117" s="185"/>
      <c r="AL117" s="185"/>
      <c r="AM117" s="185"/>
    </row>
    <row r="118" spans="1:39" ht="19.899999999999999" customHeight="1">
      <c r="A118" s="201">
        <f>'様式4-1'!A118</f>
        <v>0</v>
      </c>
      <c r="B118" s="5" t="s">
        <v>11</v>
      </c>
      <c r="C118" s="5">
        <f>'様式4-1'!C118</f>
        <v>0</v>
      </c>
      <c r="D118" s="5">
        <f>'様式4-1'!D118</f>
        <v>0</v>
      </c>
      <c r="E118" s="5" t="s">
        <v>11</v>
      </c>
      <c r="F118" s="5">
        <f>'様式4-1'!F118</f>
        <v>0</v>
      </c>
      <c r="G118" s="5">
        <f>'様式4-1'!G118</f>
        <v>0</v>
      </c>
      <c r="H118" s="5" t="s">
        <v>11</v>
      </c>
      <c r="I118" s="5">
        <f>'様式4-1'!I118</f>
        <v>0</v>
      </c>
      <c r="J118" s="5">
        <f>'様式4-1'!J118</f>
        <v>0</v>
      </c>
      <c r="K118" s="3">
        <f t="shared" ref="K118" si="1247">IF(I118&gt;0,A118*C118*F118*I118,IF(F118&gt;0,A118*C118*F118,A118*C118))</f>
        <v>0</v>
      </c>
      <c r="L118" s="3">
        <f t="shared" ref="L118" si="1248">K118-O118</f>
        <v>0</v>
      </c>
      <c r="M118" s="3">
        <f t="shared" ref="M118" si="1249">ROUNDDOWN(L118/2,0)</f>
        <v>0</v>
      </c>
      <c r="N118" s="3">
        <f t="shared" ref="N118" si="1250">L118-M118</f>
        <v>0</v>
      </c>
      <c r="O118" s="3">
        <f>'様式4-1'!O118</f>
        <v>0</v>
      </c>
      <c r="P118" s="167"/>
      <c r="Q118" s="168"/>
      <c r="R118" s="175">
        <f t="shared" si="1245"/>
        <v>0</v>
      </c>
      <c r="S118" s="5" t="s">
        <v>11</v>
      </c>
      <c r="T118" s="176">
        <f t="shared" ref="T118" si="1251">C118</f>
        <v>0</v>
      </c>
      <c r="U118" s="176">
        <f t="shared" ref="U118" si="1252">D118</f>
        <v>0</v>
      </c>
      <c r="V118" s="5" t="s">
        <v>11</v>
      </c>
      <c r="W118" s="176">
        <f t="shared" ref="W118" si="1253">F118</f>
        <v>0</v>
      </c>
      <c r="X118" s="176">
        <f t="shared" ref="X118" si="1254">G118</f>
        <v>0</v>
      </c>
      <c r="Y118" s="5" t="s">
        <v>11</v>
      </c>
      <c r="Z118" s="176">
        <f t="shared" ref="Z118" si="1255">I118</f>
        <v>0</v>
      </c>
      <c r="AA118" s="176">
        <f t="shared" ref="AA118" si="1256">J118</f>
        <v>0</v>
      </c>
      <c r="AB118" s="3">
        <f t="shared" ref="AB118" si="1257">IF(Z118&gt;0,R118*T118*W118*Z118,IF(W118&gt;0,R118*T118*W118,R118*T118))</f>
        <v>0</v>
      </c>
      <c r="AC118" s="3">
        <f t="shared" ref="AC118" si="1258">AB118-AF118</f>
        <v>0</v>
      </c>
      <c r="AD118" s="3">
        <f t="shared" ref="AD118" si="1259">ROUNDDOWN(AC118/2,0)</f>
        <v>0</v>
      </c>
      <c r="AE118" s="3">
        <f t="shared" ref="AE118" si="1260">AC118-AD118</f>
        <v>0</v>
      </c>
      <c r="AF118" s="177">
        <f t="shared" ref="AF118" si="1261">O118</f>
        <v>0</v>
      </c>
      <c r="AH118" s="217" t="str">
        <f t="shared" ref="AH118" si="1262">IF(AB118&gt;=1000000,"相見積書提出必要",IF(AB118&gt;=100000,"見積書提出必要",""))</f>
        <v/>
      </c>
      <c r="AI118" s="186">
        <f t="shared" ref="AI118" si="1263">AB118-K118</f>
        <v>0</v>
      </c>
      <c r="AJ118" s="186">
        <f t="shared" ref="AJ118" si="1264">AC118-L118</f>
        <v>0</v>
      </c>
      <c r="AK118" s="186">
        <f t="shared" ref="AK118" si="1265">AD118-M118</f>
        <v>0</v>
      </c>
      <c r="AL118" s="186">
        <f t="shared" ref="AL118" si="1266">AE118-N118</f>
        <v>0</v>
      </c>
      <c r="AM118" s="186">
        <f t="shared" ref="AM118" si="1267">AF118-O118</f>
        <v>0</v>
      </c>
    </row>
    <row r="119" spans="1:39" ht="19.899999999999999" customHeight="1">
      <c r="A119" s="200" t="str">
        <f>'様式4-1'!A119</f>
        <v>【】</v>
      </c>
      <c r="B119" s="493">
        <f>'様式4-1'!B119</f>
        <v>0</v>
      </c>
      <c r="C119" s="493"/>
      <c r="D119" s="493"/>
      <c r="E119" s="493"/>
      <c r="F119" s="493"/>
      <c r="G119" s="493"/>
      <c r="H119" s="493"/>
      <c r="I119" s="493"/>
      <c r="J119" s="494"/>
      <c r="K119" s="4"/>
      <c r="L119" s="4"/>
      <c r="M119" s="4"/>
      <c r="N119" s="4"/>
      <c r="O119" s="4"/>
      <c r="P119" s="167"/>
      <c r="Q119" s="168"/>
      <c r="R119" s="7" t="str">
        <f t="shared" ref="R119:R120" si="1268">A119</f>
        <v>【】</v>
      </c>
      <c r="S119" s="495">
        <f t="shared" ref="S119" si="1269">B119</f>
        <v>0</v>
      </c>
      <c r="T119" s="495"/>
      <c r="U119" s="495"/>
      <c r="V119" s="495"/>
      <c r="W119" s="495"/>
      <c r="X119" s="495"/>
      <c r="Y119" s="495"/>
      <c r="Z119" s="495"/>
      <c r="AA119" s="496"/>
      <c r="AB119" s="4"/>
      <c r="AC119" s="4"/>
      <c r="AD119" s="4"/>
      <c r="AE119" s="4"/>
      <c r="AF119" s="4"/>
      <c r="AH119" s="216"/>
      <c r="AI119" s="185"/>
      <c r="AJ119" s="185"/>
      <c r="AK119" s="185"/>
      <c r="AL119" s="185"/>
      <c r="AM119" s="185"/>
    </row>
    <row r="120" spans="1:39" ht="19.899999999999999" customHeight="1">
      <c r="A120" s="201">
        <f>'様式4-1'!A120</f>
        <v>0</v>
      </c>
      <c r="B120" s="5" t="s">
        <v>11</v>
      </c>
      <c r="C120" s="5">
        <f>'様式4-1'!C120</f>
        <v>0</v>
      </c>
      <c r="D120" s="5">
        <f>'様式4-1'!D120</f>
        <v>0</v>
      </c>
      <c r="E120" s="5" t="s">
        <v>11</v>
      </c>
      <c r="F120" s="5">
        <f>'様式4-1'!F120</f>
        <v>0</v>
      </c>
      <c r="G120" s="5">
        <f>'様式4-1'!G120</f>
        <v>0</v>
      </c>
      <c r="H120" s="5" t="s">
        <v>11</v>
      </c>
      <c r="I120" s="5">
        <f>'様式4-1'!I120</f>
        <v>0</v>
      </c>
      <c r="J120" s="5">
        <f>'様式4-1'!J120</f>
        <v>0</v>
      </c>
      <c r="K120" s="3">
        <f t="shared" ref="K120" si="1270">IF(I120&gt;0,A120*C120*F120*I120,IF(F120&gt;0,A120*C120*F120,A120*C120))</f>
        <v>0</v>
      </c>
      <c r="L120" s="3">
        <f t="shared" ref="L120" si="1271">K120-O120</f>
        <v>0</v>
      </c>
      <c r="M120" s="3">
        <f t="shared" ref="M120" si="1272">ROUNDDOWN(L120/2,0)</f>
        <v>0</v>
      </c>
      <c r="N120" s="3">
        <f t="shared" ref="N120" si="1273">L120-M120</f>
        <v>0</v>
      </c>
      <c r="O120" s="3">
        <f>'様式4-1'!O120</f>
        <v>0</v>
      </c>
      <c r="P120" s="167"/>
      <c r="Q120" s="168"/>
      <c r="R120" s="175">
        <f t="shared" si="1268"/>
        <v>0</v>
      </c>
      <c r="S120" s="5" t="s">
        <v>11</v>
      </c>
      <c r="T120" s="176">
        <f t="shared" ref="T120" si="1274">C120</f>
        <v>0</v>
      </c>
      <c r="U120" s="176">
        <f t="shared" ref="U120" si="1275">D120</f>
        <v>0</v>
      </c>
      <c r="V120" s="5" t="s">
        <v>11</v>
      </c>
      <c r="W120" s="176">
        <f t="shared" ref="W120" si="1276">F120</f>
        <v>0</v>
      </c>
      <c r="X120" s="176">
        <f t="shared" ref="X120" si="1277">G120</f>
        <v>0</v>
      </c>
      <c r="Y120" s="5" t="s">
        <v>11</v>
      </c>
      <c r="Z120" s="176">
        <f t="shared" ref="Z120" si="1278">I120</f>
        <v>0</v>
      </c>
      <c r="AA120" s="176">
        <f t="shared" ref="AA120" si="1279">J120</f>
        <v>0</v>
      </c>
      <c r="AB120" s="3">
        <f t="shared" ref="AB120" si="1280">IF(Z120&gt;0,R120*T120*W120*Z120,IF(W120&gt;0,R120*T120*W120,R120*T120))</f>
        <v>0</v>
      </c>
      <c r="AC120" s="3">
        <f t="shared" ref="AC120" si="1281">AB120-AF120</f>
        <v>0</v>
      </c>
      <c r="AD120" s="3">
        <f t="shared" ref="AD120" si="1282">ROUNDDOWN(AC120/2,0)</f>
        <v>0</v>
      </c>
      <c r="AE120" s="3">
        <f t="shared" ref="AE120" si="1283">AC120-AD120</f>
        <v>0</v>
      </c>
      <c r="AF120" s="177">
        <f t="shared" ref="AF120" si="1284">O120</f>
        <v>0</v>
      </c>
      <c r="AH120" s="217" t="str">
        <f t="shared" ref="AH120" si="1285">IF(AB120&gt;=1000000,"相見積書提出必要",IF(AB120&gt;=100000,"見積書提出必要",""))</f>
        <v/>
      </c>
      <c r="AI120" s="186">
        <f t="shared" ref="AI120" si="1286">AB120-K120</f>
        <v>0</v>
      </c>
      <c r="AJ120" s="186">
        <f t="shared" ref="AJ120" si="1287">AC120-L120</f>
        <v>0</v>
      </c>
      <c r="AK120" s="186">
        <f t="shared" ref="AK120" si="1288">AD120-M120</f>
        <v>0</v>
      </c>
      <c r="AL120" s="186">
        <f t="shared" ref="AL120" si="1289">AE120-N120</f>
        <v>0</v>
      </c>
      <c r="AM120" s="186">
        <f t="shared" ref="AM120" si="1290">AF120-O120</f>
        <v>0</v>
      </c>
    </row>
    <row r="121" spans="1:39" ht="19.899999999999999" customHeight="1">
      <c r="A121" s="200" t="str">
        <f>'様式4-1'!A121</f>
        <v>【】</v>
      </c>
      <c r="B121" s="493">
        <f>'様式4-1'!B121</f>
        <v>0</v>
      </c>
      <c r="C121" s="493"/>
      <c r="D121" s="493"/>
      <c r="E121" s="493"/>
      <c r="F121" s="493"/>
      <c r="G121" s="493"/>
      <c r="H121" s="493"/>
      <c r="I121" s="493"/>
      <c r="J121" s="494"/>
      <c r="K121" s="4"/>
      <c r="L121" s="4"/>
      <c r="M121" s="4"/>
      <c r="N121" s="4"/>
      <c r="O121" s="4"/>
      <c r="P121" s="167"/>
      <c r="Q121" s="168"/>
      <c r="R121" s="7" t="str">
        <f t="shared" ref="R121:R122" si="1291">A121</f>
        <v>【】</v>
      </c>
      <c r="S121" s="495">
        <f t="shared" ref="S121" si="1292">B121</f>
        <v>0</v>
      </c>
      <c r="T121" s="495"/>
      <c r="U121" s="495"/>
      <c r="V121" s="495"/>
      <c r="W121" s="495"/>
      <c r="X121" s="495"/>
      <c r="Y121" s="495"/>
      <c r="Z121" s="495"/>
      <c r="AA121" s="496"/>
      <c r="AB121" s="4"/>
      <c r="AC121" s="4"/>
      <c r="AD121" s="4"/>
      <c r="AE121" s="4"/>
      <c r="AF121" s="4"/>
      <c r="AH121" s="216"/>
      <c r="AI121" s="185"/>
      <c r="AJ121" s="185"/>
      <c r="AK121" s="185"/>
      <c r="AL121" s="185"/>
      <c r="AM121" s="185"/>
    </row>
    <row r="122" spans="1:39" ht="19.899999999999999" customHeight="1">
      <c r="A122" s="201">
        <f>'様式4-1'!A122</f>
        <v>0</v>
      </c>
      <c r="B122" s="5" t="s">
        <v>11</v>
      </c>
      <c r="C122" s="5">
        <f>'様式4-1'!C122</f>
        <v>0</v>
      </c>
      <c r="D122" s="5">
        <f>'様式4-1'!D122</f>
        <v>0</v>
      </c>
      <c r="E122" s="5" t="s">
        <v>11</v>
      </c>
      <c r="F122" s="5">
        <f>'様式4-1'!F122</f>
        <v>0</v>
      </c>
      <c r="G122" s="5">
        <f>'様式4-1'!G122</f>
        <v>0</v>
      </c>
      <c r="H122" s="5" t="s">
        <v>11</v>
      </c>
      <c r="I122" s="5">
        <f>'様式4-1'!I122</f>
        <v>0</v>
      </c>
      <c r="J122" s="5">
        <f>'様式4-1'!J122</f>
        <v>0</v>
      </c>
      <c r="K122" s="3">
        <f t="shared" ref="K122" si="1293">IF(I122&gt;0,A122*C122*F122*I122,IF(F122&gt;0,A122*C122*F122,A122*C122))</f>
        <v>0</v>
      </c>
      <c r="L122" s="3">
        <f t="shared" ref="L122" si="1294">K122-O122</f>
        <v>0</v>
      </c>
      <c r="M122" s="3">
        <f t="shared" ref="M122" si="1295">ROUNDDOWN(L122/2,0)</f>
        <v>0</v>
      </c>
      <c r="N122" s="3">
        <f t="shared" ref="N122" si="1296">L122-M122</f>
        <v>0</v>
      </c>
      <c r="O122" s="3">
        <f>'様式4-1'!O122</f>
        <v>0</v>
      </c>
      <c r="P122" s="167"/>
      <c r="Q122" s="168"/>
      <c r="R122" s="175">
        <f t="shared" si="1291"/>
        <v>0</v>
      </c>
      <c r="S122" s="5" t="s">
        <v>11</v>
      </c>
      <c r="T122" s="176">
        <f t="shared" ref="T122" si="1297">C122</f>
        <v>0</v>
      </c>
      <c r="U122" s="176">
        <f t="shared" ref="U122" si="1298">D122</f>
        <v>0</v>
      </c>
      <c r="V122" s="5" t="s">
        <v>11</v>
      </c>
      <c r="W122" s="176">
        <f t="shared" ref="W122" si="1299">F122</f>
        <v>0</v>
      </c>
      <c r="X122" s="176">
        <f t="shared" ref="X122" si="1300">G122</f>
        <v>0</v>
      </c>
      <c r="Y122" s="5" t="s">
        <v>11</v>
      </c>
      <c r="Z122" s="176">
        <f t="shared" ref="Z122" si="1301">I122</f>
        <v>0</v>
      </c>
      <c r="AA122" s="176">
        <f t="shared" ref="AA122" si="1302">J122</f>
        <v>0</v>
      </c>
      <c r="AB122" s="3">
        <f t="shared" ref="AB122" si="1303">IF(Z122&gt;0,R122*T122*W122*Z122,IF(W122&gt;0,R122*T122*W122,R122*T122))</f>
        <v>0</v>
      </c>
      <c r="AC122" s="3">
        <f t="shared" ref="AC122" si="1304">AB122-AF122</f>
        <v>0</v>
      </c>
      <c r="AD122" s="3">
        <f t="shared" ref="AD122" si="1305">ROUNDDOWN(AC122/2,0)</f>
        <v>0</v>
      </c>
      <c r="AE122" s="3">
        <f t="shared" ref="AE122" si="1306">AC122-AD122</f>
        <v>0</v>
      </c>
      <c r="AF122" s="177">
        <f t="shared" ref="AF122" si="1307">O122</f>
        <v>0</v>
      </c>
      <c r="AH122" s="217" t="str">
        <f t="shared" ref="AH122" si="1308">IF(AB122&gt;=1000000,"相見積書提出必要",IF(AB122&gt;=100000,"見積書提出必要",""))</f>
        <v/>
      </c>
      <c r="AI122" s="186">
        <f t="shared" ref="AI122" si="1309">AB122-K122</f>
        <v>0</v>
      </c>
      <c r="AJ122" s="186">
        <f t="shared" ref="AJ122" si="1310">AC122-L122</f>
        <v>0</v>
      </c>
      <c r="AK122" s="186">
        <f t="shared" ref="AK122" si="1311">AD122-M122</f>
        <v>0</v>
      </c>
      <c r="AL122" s="186">
        <f t="shared" ref="AL122" si="1312">AE122-N122</f>
        <v>0</v>
      </c>
      <c r="AM122" s="186">
        <f t="shared" ref="AM122" si="1313">AF122-O122</f>
        <v>0</v>
      </c>
    </row>
    <row r="123" spans="1:39" ht="19.899999999999999" customHeight="1">
      <c r="A123" s="200" t="str">
        <f>'様式4-1'!A123</f>
        <v>【】</v>
      </c>
      <c r="B123" s="493">
        <f>'様式4-1'!B123</f>
        <v>0</v>
      </c>
      <c r="C123" s="493"/>
      <c r="D123" s="493"/>
      <c r="E123" s="493"/>
      <c r="F123" s="493"/>
      <c r="G123" s="493"/>
      <c r="H123" s="493"/>
      <c r="I123" s="493"/>
      <c r="J123" s="494"/>
      <c r="K123" s="4"/>
      <c r="L123" s="4"/>
      <c r="M123" s="4"/>
      <c r="N123" s="4"/>
      <c r="O123" s="4"/>
      <c r="P123" s="167"/>
      <c r="Q123" s="168"/>
      <c r="R123" s="7" t="str">
        <f t="shared" ref="R123:R124" si="1314">A123</f>
        <v>【】</v>
      </c>
      <c r="S123" s="495">
        <f t="shared" ref="S123" si="1315">B123</f>
        <v>0</v>
      </c>
      <c r="T123" s="495"/>
      <c r="U123" s="495"/>
      <c r="V123" s="495"/>
      <c r="W123" s="495"/>
      <c r="X123" s="495"/>
      <c r="Y123" s="495"/>
      <c r="Z123" s="495"/>
      <c r="AA123" s="496"/>
      <c r="AB123" s="4"/>
      <c r="AC123" s="4"/>
      <c r="AD123" s="4"/>
      <c r="AE123" s="4"/>
      <c r="AF123" s="4"/>
      <c r="AH123" s="216"/>
      <c r="AI123" s="185"/>
      <c r="AJ123" s="185"/>
      <c r="AK123" s="185"/>
      <c r="AL123" s="185"/>
      <c r="AM123" s="185"/>
    </row>
    <row r="124" spans="1:39" ht="19.899999999999999" customHeight="1">
      <c r="A124" s="201">
        <f>'様式4-1'!A124</f>
        <v>0</v>
      </c>
      <c r="B124" s="5" t="s">
        <v>11</v>
      </c>
      <c r="C124" s="5">
        <f>'様式4-1'!C124</f>
        <v>0</v>
      </c>
      <c r="D124" s="5">
        <f>'様式4-1'!D124</f>
        <v>0</v>
      </c>
      <c r="E124" s="5" t="s">
        <v>11</v>
      </c>
      <c r="F124" s="5">
        <f>'様式4-1'!F124</f>
        <v>0</v>
      </c>
      <c r="G124" s="5">
        <f>'様式4-1'!G124</f>
        <v>0</v>
      </c>
      <c r="H124" s="5" t="s">
        <v>11</v>
      </c>
      <c r="I124" s="5">
        <f>'様式4-1'!I124</f>
        <v>0</v>
      </c>
      <c r="J124" s="5">
        <f>'様式4-1'!J124</f>
        <v>0</v>
      </c>
      <c r="K124" s="3">
        <f t="shared" ref="K124" si="1316">IF(I124&gt;0,A124*C124*F124*I124,IF(F124&gt;0,A124*C124*F124,A124*C124))</f>
        <v>0</v>
      </c>
      <c r="L124" s="3">
        <f t="shared" ref="L124" si="1317">K124-O124</f>
        <v>0</v>
      </c>
      <c r="M124" s="3">
        <f t="shared" ref="M124" si="1318">ROUNDDOWN(L124/2,0)</f>
        <v>0</v>
      </c>
      <c r="N124" s="3">
        <f t="shared" ref="N124" si="1319">L124-M124</f>
        <v>0</v>
      </c>
      <c r="O124" s="3">
        <f>'様式4-1'!O124</f>
        <v>0</v>
      </c>
      <c r="P124" s="167"/>
      <c r="Q124" s="168"/>
      <c r="R124" s="175">
        <f t="shared" si="1314"/>
        <v>0</v>
      </c>
      <c r="S124" s="5" t="s">
        <v>11</v>
      </c>
      <c r="T124" s="176">
        <f t="shared" ref="T124" si="1320">C124</f>
        <v>0</v>
      </c>
      <c r="U124" s="176">
        <f t="shared" ref="U124" si="1321">D124</f>
        <v>0</v>
      </c>
      <c r="V124" s="5" t="s">
        <v>11</v>
      </c>
      <c r="W124" s="176">
        <f t="shared" ref="W124" si="1322">F124</f>
        <v>0</v>
      </c>
      <c r="X124" s="176">
        <f t="shared" ref="X124" si="1323">G124</f>
        <v>0</v>
      </c>
      <c r="Y124" s="5" t="s">
        <v>11</v>
      </c>
      <c r="Z124" s="176">
        <f t="shared" ref="Z124" si="1324">I124</f>
        <v>0</v>
      </c>
      <c r="AA124" s="176">
        <f t="shared" ref="AA124" si="1325">J124</f>
        <v>0</v>
      </c>
      <c r="AB124" s="3">
        <f t="shared" ref="AB124" si="1326">IF(Z124&gt;0,R124*T124*W124*Z124,IF(W124&gt;0,R124*T124*W124,R124*T124))</f>
        <v>0</v>
      </c>
      <c r="AC124" s="3">
        <f t="shared" ref="AC124" si="1327">AB124-AF124</f>
        <v>0</v>
      </c>
      <c r="AD124" s="3">
        <f t="shared" ref="AD124" si="1328">ROUNDDOWN(AC124/2,0)</f>
        <v>0</v>
      </c>
      <c r="AE124" s="3">
        <f t="shared" ref="AE124" si="1329">AC124-AD124</f>
        <v>0</v>
      </c>
      <c r="AF124" s="177">
        <f t="shared" ref="AF124" si="1330">O124</f>
        <v>0</v>
      </c>
      <c r="AH124" s="217" t="str">
        <f t="shared" ref="AH124" si="1331">IF(AB124&gt;=1000000,"相見積書提出必要",IF(AB124&gt;=100000,"見積書提出必要",""))</f>
        <v/>
      </c>
      <c r="AI124" s="186">
        <f t="shared" ref="AI124" si="1332">AB124-K124</f>
        <v>0</v>
      </c>
      <c r="AJ124" s="186">
        <f t="shared" ref="AJ124" si="1333">AC124-L124</f>
        <v>0</v>
      </c>
      <c r="AK124" s="186">
        <f t="shared" ref="AK124" si="1334">AD124-M124</f>
        <v>0</v>
      </c>
      <c r="AL124" s="186">
        <f t="shared" ref="AL124" si="1335">AE124-N124</f>
        <v>0</v>
      </c>
      <c r="AM124" s="186">
        <f t="shared" ref="AM124" si="1336">AF124-O124</f>
        <v>0</v>
      </c>
    </row>
    <row r="125" spans="1:39" ht="19.899999999999999" customHeight="1">
      <c r="A125" s="200" t="str">
        <f>'様式4-1'!A125</f>
        <v>【】</v>
      </c>
      <c r="B125" s="493">
        <f>'様式4-1'!B125</f>
        <v>0</v>
      </c>
      <c r="C125" s="493"/>
      <c r="D125" s="493"/>
      <c r="E125" s="493"/>
      <c r="F125" s="493"/>
      <c r="G125" s="493"/>
      <c r="H125" s="493"/>
      <c r="I125" s="493"/>
      <c r="J125" s="494"/>
      <c r="K125" s="4"/>
      <c r="L125" s="4"/>
      <c r="M125" s="4"/>
      <c r="N125" s="4"/>
      <c r="O125" s="4"/>
      <c r="P125" s="167"/>
      <c r="Q125" s="168"/>
      <c r="R125" s="7" t="str">
        <f t="shared" ref="R125:R126" si="1337">A125</f>
        <v>【】</v>
      </c>
      <c r="S125" s="495">
        <f t="shared" ref="S125" si="1338">B125</f>
        <v>0</v>
      </c>
      <c r="T125" s="495"/>
      <c r="U125" s="495"/>
      <c r="V125" s="495"/>
      <c r="W125" s="495"/>
      <c r="X125" s="495"/>
      <c r="Y125" s="495"/>
      <c r="Z125" s="495"/>
      <c r="AA125" s="496"/>
      <c r="AB125" s="4"/>
      <c r="AC125" s="4"/>
      <c r="AD125" s="4"/>
      <c r="AE125" s="4"/>
      <c r="AF125" s="4"/>
      <c r="AH125" s="216"/>
      <c r="AI125" s="185"/>
      <c r="AJ125" s="185"/>
      <c r="AK125" s="185"/>
      <c r="AL125" s="185"/>
      <c r="AM125" s="185"/>
    </row>
    <row r="126" spans="1:39" ht="19.899999999999999" customHeight="1">
      <c r="A126" s="201">
        <f>'様式4-1'!A126</f>
        <v>0</v>
      </c>
      <c r="B126" s="5" t="s">
        <v>11</v>
      </c>
      <c r="C126" s="5">
        <f>'様式4-1'!C126</f>
        <v>0</v>
      </c>
      <c r="D126" s="5">
        <f>'様式4-1'!D126</f>
        <v>0</v>
      </c>
      <c r="E126" s="5" t="s">
        <v>11</v>
      </c>
      <c r="F126" s="5">
        <f>'様式4-1'!F126</f>
        <v>0</v>
      </c>
      <c r="G126" s="5">
        <f>'様式4-1'!G126</f>
        <v>0</v>
      </c>
      <c r="H126" s="5" t="s">
        <v>11</v>
      </c>
      <c r="I126" s="5">
        <f>'様式4-1'!I126</f>
        <v>0</v>
      </c>
      <c r="J126" s="5">
        <f>'様式4-1'!J126</f>
        <v>0</v>
      </c>
      <c r="K126" s="3">
        <f t="shared" ref="K126" si="1339">IF(I126&gt;0,A126*C126*F126*I126,IF(F126&gt;0,A126*C126*F126,A126*C126))</f>
        <v>0</v>
      </c>
      <c r="L126" s="3">
        <f t="shared" ref="L126" si="1340">K126-O126</f>
        <v>0</v>
      </c>
      <c r="M126" s="3">
        <f t="shared" ref="M126" si="1341">ROUNDDOWN(L126/2,0)</f>
        <v>0</v>
      </c>
      <c r="N126" s="3">
        <f t="shared" ref="N126" si="1342">L126-M126</f>
        <v>0</v>
      </c>
      <c r="O126" s="3">
        <f>'様式4-1'!O126</f>
        <v>0</v>
      </c>
      <c r="P126" s="167"/>
      <c r="Q126" s="168"/>
      <c r="R126" s="175">
        <f t="shared" si="1337"/>
        <v>0</v>
      </c>
      <c r="S126" s="5" t="s">
        <v>11</v>
      </c>
      <c r="T126" s="176">
        <f t="shared" ref="T126" si="1343">C126</f>
        <v>0</v>
      </c>
      <c r="U126" s="176">
        <f t="shared" ref="U126" si="1344">D126</f>
        <v>0</v>
      </c>
      <c r="V126" s="5" t="s">
        <v>11</v>
      </c>
      <c r="W126" s="176">
        <f t="shared" ref="W126" si="1345">F126</f>
        <v>0</v>
      </c>
      <c r="X126" s="176">
        <f t="shared" ref="X126" si="1346">G126</f>
        <v>0</v>
      </c>
      <c r="Y126" s="5" t="s">
        <v>11</v>
      </c>
      <c r="Z126" s="176">
        <f t="shared" ref="Z126" si="1347">I126</f>
        <v>0</v>
      </c>
      <c r="AA126" s="176">
        <f t="shared" ref="AA126" si="1348">J126</f>
        <v>0</v>
      </c>
      <c r="AB126" s="3">
        <f t="shared" ref="AB126" si="1349">IF(Z126&gt;0,R126*T126*W126*Z126,IF(W126&gt;0,R126*T126*W126,R126*T126))</f>
        <v>0</v>
      </c>
      <c r="AC126" s="3">
        <f t="shared" ref="AC126" si="1350">AB126-AF126</f>
        <v>0</v>
      </c>
      <c r="AD126" s="3">
        <f t="shared" ref="AD126" si="1351">ROUNDDOWN(AC126/2,0)</f>
        <v>0</v>
      </c>
      <c r="AE126" s="3">
        <f t="shared" ref="AE126" si="1352">AC126-AD126</f>
        <v>0</v>
      </c>
      <c r="AF126" s="177">
        <f t="shared" ref="AF126" si="1353">O126</f>
        <v>0</v>
      </c>
      <c r="AH126" s="217" t="str">
        <f t="shared" ref="AH126" si="1354">IF(AB126&gt;=1000000,"相見積書提出必要",IF(AB126&gt;=100000,"見積書提出必要",""))</f>
        <v/>
      </c>
      <c r="AI126" s="186">
        <f t="shared" ref="AI126" si="1355">AB126-K126</f>
        <v>0</v>
      </c>
      <c r="AJ126" s="186">
        <f t="shared" ref="AJ126" si="1356">AC126-L126</f>
        <v>0</v>
      </c>
      <c r="AK126" s="186">
        <f t="shared" ref="AK126" si="1357">AD126-M126</f>
        <v>0</v>
      </c>
      <c r="AL126" s="186">
        <f t="shared" ref="AL126" si="1358">AE126-N126</f>
        <v>0</v>
      </c>
      <c r="AM126" s="186">
        <f t="shared" ref="AM126" si="1359">AF126-O126</f>
        <v>0</v>
      </c>
    </row>
    <row r="127" spans="1:39" ht="19.899999999999999" customHeight="1">
      <c r="A127" s="200" t="str">
        <f>'様式4-1'!A127</f>
        <v>【】</v>
      </c>
      <c r="B127" s="493">
        <f>'様式4-1'!B127</f>
        <v>0</v>
      </c>
      <c r="C127" s="493"/>
      <c r="D127" s="493"/>
      <c r="E127" s="493"/>
      <c r="F127" s="493"/>
      <c r="G127" s="493"/>
      <c r="H127" s="493"/>
      <c r="I127" s="493"/>
      <c r="J127" s="494"/>
      <c r="K127" s="4"/>
      <c r="L127" s="4"/>
      <c r="M127" s="4"/>
      <c r="N127" s="4"/>
      <c r="O127" s="4"/>
      <c r="P127" s="167"/>
      <c r="Q127" s="168"/>
      <c r="R127" s="7" t="str">
        <f t="shared" ref="R127:R128" si="1360">A127</f>
        <v>【】</v>
      </c>
      <c r="S127" s="495">
        <f t="shared" ref="S127" si="1361">B127</f>
        <v>0</v>
      </c>
      <c r="T127" s="495"/>
      <c r="U127" s="495"/>
      <c r="V127" s="495"/>
      <c r="W127" s="495"/>
      <c r="X127" s="495"/>
      <c r="Y127" s="495"/>
      <c r="Z127" s="495"/>
      <c r="AA127" s="496"/>
      <c r="AB127" s="4"/>
      <c r="AC127" s="4"/>
      <c r="AD127" s="4"/>
      <c r="AE127" s="4"/>
      <c r="AF127" s="4"/>
      <c r="AH127" s="216"/>
      <c r="AI127" s="185"/>
      <c r="AJ127" s="185"/>
      <c r="AK127" s="185"/>
      <c r="AL127" s="185"/>
      <c r="AM127" s="185"/>
    </row>
    <row r="128" spans="1:39" ht="19.899999999999999" customHeight="1">
      <c r="A128" s="201">
        <f>'様式4-1'!A128</f>
        <v>0</v>
      </c>
      <c r="B128" s="5" t="s">
        <v>11</v>
      </c>
      <c r="C128" s="5">
        <f>'様式4-1'!C128</f>
        <v>0</v>
      </c>
      <c r="D128" s="5">
        <f>'様式4-1'!D128</f>
        <v>0</v>
      </c>
      <c r="E128" s="5" t="s">
        <v>11</v>
      </c>
      <c r="F128" s="5">
        <f>'様式4-1'!F128</f>
        <v>0</v>
      </c>
      <c r="G128" s="5">
        <f>'様式4-1'!G128</f>
        <v>0</v>
      </c>
      <c r="H128" s="5" t="s">
        <v>11</v>
      </c>
      <c r="I128" s="5">
        <f>'様式4-1'!I128</f>
        <v>0</v>
      </c>
      <c r="J128" s="5">
        <f>'様式4-1'!J128</f>
        <v>0</v>
      </c>
      <c r="K128" s="3">
        <f t="shared" ref="K128" si="1362">IF(I128&gt;0,A128*C128*F128*I128,IF(F128&gt;0,A128*C128*F128,A128*C128))</f>
        <v>0</v>
      </c>
      <c r="L128" s="3">
        <f t="shared" ref="L128" si="1363">K128-O128</f>
        <v>0</v>
      </c>
      <c r="M128" s="3">
        <f t="shared" ref="M128" si="1364">ROUNDDOWN(L128/2,0)</f>
        <v>0</v>
      </c>
      <c r="N128" s="3">
        <f t="shared" ref="N128" si="1365">L128-M128</f>
        <v>0</v>
      </c>
      <c r="O128" s="3">
        <f>'様式4-1'!O128</f>
        <v>0</v>
      </c>
      <c r="P128" s="167"/>
      <c r="Q128" s="168"/>
      <c r="R128" s="175">
        <f t="shared" si="1360"/>
        <v>0</v>
      </c>
      <c r="S128" s="5" t="s">
        <v>11</v>
      </c>
      <c r="T128" s="176">
        <f t="shared" ref="T128" si="1366">C128</f>
        <v>0</v>
      </c>
      <c r="U128" s="176">
        <f t="shared" ref="U128" si="1367">D128</f>
        <v>0</v>
      </c>
      <c r="V128" s="5" t="s">
        <v>11</v>
      </c>
      <c r="W128" s="176">
        <f t="shared" ref="W128" si="1368">F128</f>
        <v>0</v>
      </c>
      <c r="X128" s="176">
        <f t="shared" ref="X128" si="1369">G128</f>
        <v>0</v>
      </c>
      <c r="Y128" s="5" t="s">
        <v>11</v>
      </c>
      <c r="Z128" s="176">
        <f t="shared" ref="Z128" si="1370">I128</f>
        <v>0</v>
      </c>
      <c r="AA128" s="176">
        <f t="shared" ref="AA128" si="1371">J128</f>
        <v>0</v>
      </c>
      <c r="AB128" s="3">
        <f t="shared" ref="AB128" si="1372">IF(Z128&gt;0,R128*T128*W128*Z128,IF(W128&gt;0,R128*T128*W128,R128*T128))</f>
        <v>0</v>
      </c>
      <c r="AC128" s="3">
        <f t="shared" ref="AC128" si="1373">AB128-AF128</f>
        <v>0</v>
      </c>
      <c r="AD128" s="3">
        <f t="shared" ref="AD128" si="1374">ROUNDDOWN(AC128/2,0)</f>
        <v>0</v>
      </c>
      <c r="AE128" s="3">
        <f t="shared" ref="AE128" si="1375">AC128-AD128</f>
        <v>0</v>
      </c>
      <c r="AF128" s="177">
        <f t="shared" ref="AF128" si="1376">O128</f>
        <v>0</v>
      </c>
      <c r="AH128" s="217" t="str">
        <f t="shared" ref="AH128" si="1377">IF(AB128&gt;=1000000,"相見積書提出必要",IF(AB128&gt;=100000,"見積書提出必要",""))</f>
        <v/>
      </c>
      <c r="AI128" s="186">
        <f t="shared" ref="AI128" si="1378">AB128-K128</f>
        <v>0</v>
      </c>
      <c r="AJ128" s="186">
        <f t="shared" ref="AJ128" si="1379">AC128-L128</f>
        <v>0</v>
      </c>
      <c r="AK128" s="186">
        <f t="shared" ref="AK128" si="1380">AD128-M128</f>
        <v>0</v>
      </c>
      <c r="AL128" s="186">
        <f t="shared" ref="AL128" si="1381">AE128-N128</f>
        <v>0</v>
      </c>
      <c r="AM128" s="186">
        <f t="shared" ref="AM128" si="1382">AF128-O128</f>
        <v>0</v>
      </c>
    </row>
    <row r="129" spans="1:39" ht="19.899999999999999" customHeight="1">
      <c r="A129" s="200" t="str">
        <f>'様式4-1'!A129</f>
        <v>【】</v>
      </c>
      <c r="B129" s="493">
        <f>'様式4-1'!B129</f>
        <v>0</v>
      </c>
      <c r="C129" s="493"/>
      <c r="D129" s="493"/>
      <c r="E129" s="493"/>
      <c r="F129" s="493"/>
      <c r="G129" s="493"/>
      <c r="H129" s="493"/>
      <c r="I129" s="493"/>
      <c r="J129" s="494"/>
      <c r="K129" s="4"/>
      <c r="L129" s="4"/>
      <c r="M129" s="4"/>
      <c r="N129" s="4"/>
      <c r="O129" s="4"/>
      <c r="P129" s="167"/>
      <c r="Q129" s="168"/>
      <c r="R129" s="7" t="str">
        <f t="shared" ref="R129:R130" si="1383">A129</f>
        <v>【】</v>
      </c>
      <c r="S129" s="495">
        <f t="shared" ref="S129" si="1384">B129</f>
        <v>0</v>
      </c>
      <c r="T129" s="495"/>
      <c r="U129" s="495"/>
      <c r="V129" s="495"/>
      <c r="W129" s="495"/>
      <c r="X129" s="495"/>
      <c r="Y129" s="495"/>
      <c r="Z129" s="495"/>
      <c r="AA129" s="496"/>
      <c r="AB129" s="4"/>
      <c r="AC129" s="4"/>
      <c r="AD129" s="4"/>
      <c r="AE129" s="4"/>
      <c r="AF129" s="4"/>
      <c r="AH129" s="216"/>
      <c r="AI129" s="185"/>
      <c r="AJ129" s="185"/>
      <c r="AK129" s="185"/>
      <c r="AL129" s="185"/>
      <c r="AM129" s="185"/>
    </row>
    <row r="130" spans="1:39" ht="19.899999999999999" customHeight="1">
      <c r="A130" s="201">
        <f>'様式4-1'!A130</f>
        <v>0</v>
      </c>
      <c r="B130" s="5" t="s">
        <v>11</v>
      </c>
      <c r="C130" s="5">
        <f>'様式4-1'!C130</f>
        <v>0</v>
      </c>
      <c r="D130" s="5">
        <f>'様式4-1'!D130</f>
        <v>0</v>
      </c>
      <c r="E130" s="5" t="s">
        <v>11</v>
      </c>
      <c r="F130" s="5">
        <f>'様式4-1'!F130</f>
        <v>0</v>
      </c>
      <c r="G130" s="5">
        <f>'様式4-1'!G130</f>
        <v>0</v>
      </c>
      <c r="H130" s="5" t="s">
        <v>11</v>
      </c>
      <c r="I130" s="5">
        <f>'様式4-1'!I130</f>
        <v>0</v>
      </c>
      <c r="J130" s="5">
        <f>'様式4-1'!J130</f>
        <v>0</v>
      </c>
      <c r="K130" s="3">
        <f t="shared" ref="K130" si="1385">IF(I130&gt;0,A130*C130*F130*I130,IF(F130&gt;0,A130*C130*F130,A130*C130))</f>
        <v>0</v>
      </c>
      <c r="L130" s="3">
        <f t="shared" ref="L130" si="1386">K130-O130</f>
        <v>0</v>
      </c>
      <c r="M130" s="3">
        <f t="shared" ref="M130" si="1387">ROUNDDOWN(L130/2,0)</f>
        <v>0</v>
      </c>
      <c r="N130" s="3">
        <f t="shared" ref="N130" si="1388">L130-M130</f>
        <v>0</v>
      </c>
      <c r="O130" s="3">
        <f>'様式4-1'!O130</f>
        <v>0</v>
      </c>
      <c r="P130" s="167"/>
      <c r="Q130" s="168"/>
      <c r="R130" s="175">
        <f t="shared" si="1383"/>
        <v>0</v>
      </c>
      <c r="S130" s="5" t="s">
        <v>11</v>
      </c>
      <c r="T130" s="176">
        <f t="shared" ref="T130" si="1389">C130</f>
        <v>0</v>
      </c>
      <c r="U130" s="176">
        <f t="shared" ref="U130" si="1390">D130</f>
        <v>0</v>
      </c>
      <c r="V130" s="5" t="s">
        <v>11</v>
      </c>
      <c r="W130" s="176">
        <f t="shared" ref="W130" si="1391">F130</f>
        <v>0</v>
      </c>
      <c r="X130" s="176">
        <f t="shared" ref="X130" si="1392">G130</f>
        <v>0</v>
      </c>
      <c r="Y130" s="5" t="s">
        <v>11</v>
      </c>
      <c r="Z130" s="176">
        <f t="shared" ref="Z130" si="1393">I130</f>
        <v>0</v>
      </c>
      <c r="AA130" s="176">
        <f t="shared" ref="AA130" si="1394">J130</f>
        <v>0</v>
      </c>
      <c r="AB130" s="3">
        <f t="shared" ref="AB130" si="1395">IF(Z130&gt;0,R130*T130*W130*Z130,IF(W130&gt;0,R130*T130*W130,R130*T130))</f>
        <v>0</v>
      </c>
      <c r="AC130" s="3">
        <f t="shared" ref="AC130" si="1396">AB130-AF130</f>
        <v>0</v>
      </c>
      <c r="AD130" s="3">
        <f t="shared" ref="AD130" si="1397">ROUNDDOWN(AC130/2,0)</f>
        <v>0</v>
      </c>
      <c r="AE130" s="3">
        <f t="shared" ref="AE130" si="1398">AC130-AD130</f>
        <v>0</v>
      </c>
      <c r="AF130" s="177">
        <f t="shared" ref="AF130" si="1399">O130</f>
        <v>0</v>
      </c>
      <c r="AH130" s="217" t="str">
        <f t="shared" ref="AH130" si="1400">IF(AB130&gt;=1000000,"相見積書提出必要",IF(AB130&gt;=100000,"見積書提出必要",""))</f>
        <v/>
      </c>
      <c r="AI130" s="186">
        <f t="shared" ref="AI130" si="1401">AB130-K130</f>
        <v>0</v>
      </c>
      <c r="AJ130" s="186">
        <f t="shared" ref="AJ130" si="1402">AC130-L130</f>
        <v>0</v>
      </c>
      <c r="AK130" s="186">
        <f t="shared" ref="AK130" si="1403">AD130-M130</f>
        <v>0</v>
      </c>
      <c r="AL130" s="186">
        <f t="shared" ref="AL130" si="1404">AE130-N130</f>
        <v>0</v>
      </c>
      <c r="AM130" s="186">
        <f t="shared" ref="AM130" si="1405">AF130-O130</f>
        <v>0</v>
      </c>
    </row>
    <row r="131" spans="1:39" ht="19.899999999999999" customHeight="1">
      <c r="A131" s="200" t="str">
        <f>'様式4-1'!A131</f>
        <v>【】</v>
      </c>
      <c r="B131" s="493">
        <f>'様式4-1'!B131</f>
        <v>0</v>
      </c>
      <c r="C131" s="493"/>
      <c r="D131" s="493"/>
      <c r="E131" s="493"/>
      <c r="F131" s="493"/>
      <c r="G131" s="493"/>
      <c r="H131" s="493"/>
      <c r="I131" s="493"/>
      <c r="J131" s="494"/>
      <c r="K131" s="4"/>
      <c r="L131" s="4"/>
      <c r="M131" s="4"/>
      <c r="N131" s="4"/>
      <c r="O131" s="4"/>
      <c r="P131" s="167"/>
      <c r="Q131" s="168"/>
      <c r="R131" s="7" t="str">
        <f t="shared" ref="R131:R132" si="1406">A131</f>
        <v>【】</v>
      </c>
      <c r="S131" s="495">
        <f t="shared" ref="S131" si="1407">B131</f>
        <v>0</v>
      </c>
      <c r="T131" s="495"/>
      <c r="U131" s="495"/>
      <c r="V131" s="495"/>
      <c r="W131" s="495"/>
      <c r="X131" s="495"/>
      <c r="Y131" s="495"/>
      <c r="Z131" s="495"/>
      <c r="AA131" s="496"/>
      <c r="AB131" s="4"/>
      <c r="AC131" s="4"/>
      <c r="AD131" s="4"/>
      <c r="AE131" s="4"/>
      <c r="AF131" s="4"/>
      <c r="AH131" s="216"/>
      <c r="AI131" s="185"/>
      <c r="AJ131" s="185"/>
      <c r="AK131" s="185"/>
      <c r="AL131" s="185"/>
      <c r="AM131" s="185"/>
    </row>
    <row r="132" spans="1:39" ht="19.899999999999999" customHeight="1">
      <c r="A132" s="201">
        <f>'様式4-1'!A132</f>
        <v>0</v>
      </c>
      <c r="B132" s="5" t="s">
        <v>11</v>
      </c>
      <c r="C132" s="5">
        <f>'様式4-1'!C132</f>
        <v>0</v>
      </c>
      <c r="D132" s="5">
        <f>'様式4-1'!D132</f>
        <v>0</v>
      </c>
      <c r="E132" s="5" t="s">
        <v>11</v>
      </c>
      <c r="F132" s="5">
        <f>'様式4-1'!F132</f>
        <v>0</v>
      </c>
      <c r="G132" s="5">
        <f>'様式4-1'!G132</f>
        <v>0</v>
      </c>
      <c r="H132" s="5" t="s">
        <v>11</v>
      </c>
      <c r="I132" s="5">
        <f>'様式4-1'!I132</f>
        <v>0</v>
      </c>
      <c r="J132" s="5">
        <f>'様式4-1'!J132</f>
        <v>0</v>
      </c>
      <c r="K132" s="3">
        <f t="shared" ref="K132" si="1408">IF(I132&gt;0,A132*C132*F132*I132,IF(F132&gt;0,A132*C132*F132,A132*C132))</f>
        <v>0</v>
      </c>
      <c r="L132" s="3">
        <f t="shared" ref="L132" si="1409">K132-O132</f>
        <v>0</v>
      </c>
      <c r="M132" s="3">
        <f t="shared" ref="M132" si="1410">ROUNDDOWN(L132/2,0)</f>
        <v>0</v>
      </c>
      <c r="N132" s="3">
        <f t="shared" ref="N132" si="1411">L132-M132</f>
        <v>0</v>
      </c>
      <c r="O132" s="3">
        <f>'様式4-1'!O132</f>
        <v>0</v>
      </c>
      <c r="P132" s="167"/>
      <c r="Q132" s="168"/>
      <c r="R132" s="175">
        <f t="shared" si="1406"/>
        <v>0</v>
      </c>
      <c r="S132" s="5" t="s">
        <v>11</v>
      </c>
      <c r="T132" s="176">
        <f t="shared" ref="T132" si="1412">C132</f>
        <v>0</v>
      </c>
      <c r="U132" s="176">
        <f t="shared" ref="U132" si="1413">D132</f>
        <v>0</v>
      </c>
      <c r="V132" s="5" t="s">
        <v>11</v>
      </c>
      <c r="W132" s="176">
        <f t="shared" ref="W132" si="1414">F132</f>
        <v>0</v>
      </c>
      <c r="X132" s="176">
        <f t="shared" ref="X132" si="1415">G132</f>
        <v>0</v>
      </c>
      <c r="Y132" s="5" t="s">
        <v>11</v>
      </c>
      <c r="Z132" s="176">
        <f t="shared" ref="Z132" si="1416">I132</f>
        <v>0</v>
      </c>
      <c r="AA132" s="176">
        <f t="shared" ref="AA132" si="1417">J132</f>
        <v>0</v>
      </c>
      <c r="AB132" s="3">
        <f t="shared" ref="AB132" si="1418">IF(Z132&gt;0,R132*T132*W132*Z132,IF(W132&gt;0,R132*T132*W132,R132*T132))</f>
        <v>0</v>
      </c>
      <c r="AC132" s="3">
        <f t="shared" ref="AC132" si="1419">AB132-AF132</f>
        <v>0</v>
      </c>
      <c r="AD132" s="3">
        <f t="shared" ref="AD132" si="1420">ROUNDDOWN(AC132/2,0)</f>
        <v>0</v>
      </c>
      <c r="AE132" s="3">
        <f t="shared" ref="AE132" si="1421">AC132-AD132</f>
        <v>0</v>
      </c>
      <c r="AF132" s="177">
        <f t="shared" ref="AF132" si="1422">O132</f>
        <v>0</v>
      </c>
      <c r="AH132" s="217" t="str">
        <f t="shared" ref="AH132" si="1423">IF(AB132&gt;=1000000,"相見積書提出必要",IF(AB132&gt;=100000,"見積書提出必要",""))</f>
        <v/>
      </c>
      <c r="AI132" s="186">
        <f t="shared" ref="AI132" si="1424">AB132-K132</f>
        <v>0</v>
      </c>
      <c r="AJ132" s="186">
        <f t="shared" ref="AJ132" si="1425">AC132-L132</f>
        <v>0</v>
      </c>
      <c r="AK132" s="186">
        <f t="shared" ref="AK132" si="1426">AD132-M132</f>
        <v>0</v>
      </c>
      <c r="AL132" s="186">
        <f t="shared" ref="AL132" si="1427">AE132-N132</f>
        <v>0</v>
      </c>
      <c r="AM132" s="186">
        <f t="shared" ref="AM132" si="1428">AF132-O132</f>
        <v>0</v>
      </c>
    </row>
    <row r="133" spans="1:39" ht="19.899999999999999" customHeight="1">
      <c r="A133" s="200" t="str">
        <f>'様式4-1'!A133</f>
        <v>【】</v>
      </c>
      <c r="B133" s="493">
        <f>'様式4-1'!B133</f>
        <v>0</v>
      </c>
      <c r="C133" s="493"/>
      <c r="D133" s="493"/>
      <c r="E133" s="493"/>
      <c r="F133" s="493"/>
      <c r="G133" s="493"/>
      <c r="H133" s="493"/>
      <c r="I133" s="493"/>
      <c r="J133" s="494"/>
      <c r="K133" s="4"/>
      <c r="L133" s="4"/>
      <c r="M133" s="4"/>
      <c r="N133" s="4"/>
      <c r="O133" s="4"/>
      <c r="P133" s="167"/>
      <c r="Q133" s="168"/>
      <c r="R133" s="7" t="str">
        <f t="shared" ref="R133:R134" si="1429">A133</f>
        <v>【】</v>
      </c>
      <c r="S133" s="495">
        <f t="shared" ref="S133" si="1430">B133</f>
        <v>0</v>
      </c>
      <c r="T133" s="495"/>
      <c r="U133" s="495"/>
      <c r="V133" s="495"/>
      <c r="W133" s="495"/>
      <c r="X133" s="495"/>
      <c r="Y133" s="495"/>
      <c r="Z133" s="495"/>
      <c r="AA133" s="496"/>
      <c r="AB133" s="4"/>
      <c r="AC133" s="4"/>
      <c r="AD133" s="4"/>
      <c r="AE133" s="4"/>
      <c r="AF133" s="4"/>
      <c r="AH133" s="216"/>
      <c r="AI133" s="185"/>
      <c r="AJ133" s="185"/>
      <c r="AK133" s="185"/>
      <c r="AL133" s="185"/>
      <c r="AM133" s="185"/>
    </row>
    <row r="134" spans="1:39" ht="19.899999999999999" customHeight="1">
      <c r="A134" s="201">
        <f>'様式4-1'!A134</f>
        <v>0</v>
      </c>
      <c r="B134" s="5" t="s">
        <v>11</v>
      </c>
      <c r="C134" s="5">
        <f>'様式4-1'!C134</f>
        <v>0</v>
      </c>
      <c r="D134" s="5">
        <f>'様式4-1'!D134</f>
        <v>0</v>
      </c>
      <c r="E134" s="5" t="s">
        <v>11</v>
      </c>
      <c r="F134" s="5">
        <f>'様式4-1'!F134</f>
        <v>0</v>
      </c>
      <c r="G134" s="5">
        <f>'様式4-1'!G134</f>
        <v>0</v>
      </c>
      <c r="H134" s="5" t="s">
        <v>11</v>
      </c>
      <c r="I134" s="5">
        <f>'様式4-1'!I134</f>
        <v>0</v>
      </c>
      <c r="J134" s="5">
        <f>'様式4-1'!J134</f>
        <v>0</v>
      </c>
      <c r="K134" s="3">
        <f t="shared" ref="K134" si="1431">IF(I134&gt;0,A134*C134*F134*I134,IF(F134&gt;0,A134*C134*F134,A134*C134))</f>
        <v>0</v>
      </c>
      <c r="L134" s="3">
        <f t="shared" ref="L134" si="1432">K134-O134</f>
        <v>0</v>
      </c>
      <c r="M134" s="3">
        <f t="shared" ref="M134" si="1433">ROUNDDOWN(L134/2,0)</f>
        <v>0</v>
      </c>
      <c r="N134" s="3">
        <f t="shared" ref="N134" si="1434">L134-M134</f>
        <v>0</v>
      </c>
      <c r="O134" s="3">
        <f>'様式4-1'!O134</f>
        <v>0</v>
      </c>
      <c r="P134" s="167"/>
      <c r="Q134" s="168"/>
      <c r="R134" s="175">
        <f t="shared" si="1429"/>
        <v>0</v>
      </c>
      <c r="S134" s="5" t="s">
        <v>11</v>
      </c>
      <c r="T134" s="176">
        <f t="shared" ref="T134" si="1435">C134</f>
        <v>0</v>
      </c>
      <c r="U134" s="176">
        <f t="shared" ref="U134" si="1436">D134</f>
        <v>0</v>
      </c>
      <c r="V134" s="5" t="s">
        <v>11</v>
      </c>
      <c r="W134" s="176">
        <f t="shared" ref="W134" si="1437">F134</f>
        <v>0</v>
      </c>
      <c r="X134" s="176">
        <f t="shared" ref="X134" si="1438">G134</f>
        <v>0</v>
      </c>
      <c r="Y134" s="5" t="s">
        <v>11</v>
      </c>
      <c r="Z134" s="176">
        <f t="shared" ref="Z134" si="1439">I134</f>
        <v>0</v>
      </c>
      <c r="AA134" s="176">
        <f t="shared" ref="AA134" si="1440">J134</f>
        <v>0</v>
      </c>
      <c r="AB134" s="3">
        <f t="shared" ref="AB134" si="1441">IF(Z134&gt;0,R134*T134*W134*Z134,IF(W134&gt;0,R134*T134*W134,R134*T134))</f>
        <v>0</v>
      </c>
      <c r="AC134" s="3">
        <f t="shared" ref="AC134" si="1442">AB134-AF134</f>
        <v>0</v>
      </c>
      <c r="AD134" s="3">
        <f t="shared" ref="AD134" si="1443">ROUNDDOWN(AC134/2,0)</f>
        <v>0</v>
      </c>
      <c r="AE134" s="3">
        <f t="shared" ref="AE134" si="1444">AC134-AD134</f>
        <v>0</v>
      </c>
      <c r="AF134" s="177">
        <f t="shared" ref="AF134" si="1445">O134</f>
        <v>0</v>
      </c>
      <c r="AH134" s="217" t="str">
        <f t="shared" ref="AH134" si="1446">IF(AB134&gt;=1000000,"相見積書提出必要",IF(AB134&gt;=100000,"見積書提出必要",""))</f>
        <v/>
      </c>
      <c r="AI134" s="186">
        <f t="shared" ref="AI134" si="1447">AB134-K134</f>
        <v>0</v>
      </c>
      <c r="AJ134" s="186">
        <f t="shared" ref="AJ134" si="1448">AC134-L134</f>
        <v>0</v>
      </c>
      <c r="AK134" s="186">
        <f t="shared" ref="AK134" si="1449">AD134-M134</f>
        <v>0</v>
      </c>
      <c r="AL134" s="186">
        <f t="shared" ref="AL134" si="1450">AE134-N134</f>
        <v>0</v>
      </c>
      <c r="AM134" s="186">
        <f t="shared" ref="AM134" si="1451">AF134-O134</f>
        <v>0</v>
      </c>
    </row>
    <row r="135" spans="1:39" ht="19.899999999999999" customHeight="1">
      <c r="A135" s="200" t="str">
        <f>'様式4-1'!A135</f>
        <v>【】</v>
      </c>
      <c r="B135" s="493">
        <f>'様式4-1'!B135</f>
        <v>0</v>
      </c>
      <c r="C135" s="493"/>
      <c r="D135" s="493"/>
      <c r="E135" s="493"/>
      <c r="F135" s="493"/>
      <c r="G135" s="493"/>
      <c r="H135" s="493"/>
      <c r="I135" s="493"/>
      <c r="J135" s="494"/>
      <c r="K135" s="4"/>
      <c r="L135" s="4"/>
      <c r="M135" s="4"/>
      <c r="N135" s="4"/>
      <c r="O135" s="4"/>
      <c r="P135" s="167"/>
      <c r="Q135" s="168"/>
      <c r="R135" s="7" t="str">
        <f t="shared" ref="R135:R136" si="1452">A135</f>
        <v>【】</v>
      </c>
      <c r="S135" s="495">
        <f t="shared" ref="S135" si="1453">B135</f>
        <v>0</v>
      </c>
      <c r="T135" s="495"/>
      <c r="U135" s="495"/>
      <c r="V135" s="495"/>
      <c r="W135" s="495"/>
      <c r="X135" s="495"/>
      <c r="Y135" s="495"/>
      <c r="Z135" s="495"/>
      <c r="AA135" s="496"/>
      <c r="AB135" s="4"/>
      <c r="AC135" s="4"/>
      <c r="AD135" s="4"/>
      <c r="AE135" s="4"/>
      <c r="AF135" s="4"/>
      <c r="AH135" s="216"/>
      <c r="AI135" s="185"/>
      <c r="AJ135" s="185"/>
      <c r="AK135" s="185"/>
      <c r="AL135" s="185"/>
      <c r="AM135" s="185"/>
    </row>
    <row r="136" spans="1:39" ht="19.899999999999999" customHeight="1">
      <c r="A136" s="201">
        <f>'様式4-1'!A136</f>
        <v>0</v>
      </c>
      <c r="B136" s="5" t="s">
        <v>11</v>
      </c>
      <c r="C136" s="5">
        <f>'様式4-1'!C136</f>
        <v>0</v>
      </c>
      <c r="D136" s="5">
        <f>'様式4-1'!D136</f>
        <v>0</v>
      </c>
      <c r="E136" s="5" t="s">
        <v>11</v>
      </c>
      <c r="F136" s="5">
        <f>'様式4-1'!F136</f>
        <v>0</v>
      </c>
      <c r="G136" s="5">
        <f>'様式4-1'!G136</f>
        <v>0</v>
      </c>
      <c r="H136" s="5" t="s">
        <v>11</v>
      </c>
      <c r="I136" s="5">
        <f>'様式4-1'!I136</f>
        <v>0</v>
      </c>
      <c r="J136" s="5">
        <f>'様式4-1'!J136</f>
        <v>0</v>
      </c>
      <c r="K136" s="3">
        <f t="shared" ref="K136" si="1454">IF(I136&gt;0,A136*C136*F136*I136,IF(F136&gt;0,A136*C136*F136,A136*C136))</f>
        <v>0</v>
      </c>
      <c r="L136" s="3">
        <f t="shared" ref="L136" si="1455">K136-O136</f>
        <v>0</v>
      </c>
      <c r="M136" s="3">
        <f t="shared" ref="M136" si="1456">ROUNDDOWN(L136/2,0)</f>
        <v>0</v>
      </c>
      <c r="N136" s="3">
        <f t="shared" ref="N136" si="1457">L136-M136</f>
        <v>0</v>
      </c>
      <c r="O136" s="3">
        <f>'様式4-1'!O136</f>
        <v>0</v>
      </c>
      <c r="P136" s="167"/>
      <c r="Q136" s="168"/>
      <c r="R136" s="175">
        <f t="shared" si="1452"/>
        <v>0</v>
      </c>
      <c r="S136" s="5" t="s">
        <v>11</v>
      </c>
      <c r="T136" s="176">
        <f t="shared" ref="T136" si="1458">C136</f>
        <v>0</v>
      </c>
      <c r="U136" s="176">
        <f t="shared" ref="U136" si="1459">D136</f>
        <v>0</v>
      </c>
      <c r="V136" s="5" t="s">
        <v>11</v>
      </c>
      <c r="W136" s="176">
        <f t="shared" ref="W136" si="1460">F136</f>
        <v>0</v>
      </c>
      <c r="X136" s="176">
        <f t="shared" ref="X136" si="1461">G136</f>
        <v>0</v>
      </c>
      <c r="Y136" s="5" t="s">
        <v>11</v>
      </c>
      <c r="Z136" s="176">
        <f t="shared" ref="Z136" si="1462">I136</f>
        <v>0</v>
      </c>
      <c r="AA136" s="176">
        <f t="shared" ref="AA136" si="1463">J136</f>
        <v>0</v>
      </c>
      <c r="AB136" s="3">
        <f t="shared" ref="AB136" si="1464">IF(Z136&gt;0,R136*T136*W136*Z136,IF(W136&gt;0,R136*T136*W136,R136*T136))</f>
        <v>0</v>
      </c>
      <c r="AC136" s="3">
        <f t="shared" ref="AC136" si="1465">AB136-AF136</f>
        <v>0</v>
      </c>
      <c r="AD136" s="3">
        <f t="shared" ref="AD136" si="1466">ROUNDDOWN(AC136/2,0)</f>
        <v>0</v>
      </c>
      <c r="AE136" s="3">
        <f t="shared" ref="AE136" si="1467">AC136-AD136</f>
        <v>0</v>
      </c>
      <c r="AF136" s="177">
        <f t="shared" ref="AF136" si="1468">O136</f>
        <v>0</v>
      </c>
      <c r="AH136" s="217" t="str">
        <f t="shared" ref="AH136" si="1469">IF(AB136&gt;=1000000,"相見積書提出必要",IF(AB136&gt;=100000,"見積書提出必要",""))</f>
        <v/>
      </c>
      <c r="AI136" s="186">
        <f t="shared" ref="AI136" si="1470">AB136-K136</f>
        <v>0</v>
      </c>
      <c r="AJ136" s="186">
        <f t="shared" ref="AJ136" si="1471">AC136-L136</f>
        <v>0</v>
      </c>
      <c r="AK136" s="186">
        <f t="shared" ref="AK136" si="1472">AD136-M136</f>
        <v>0</v>
      </c>
      <c r="AL136" s="186">
        <f t="shared" ref="AL136" si="1473">AE136-N136</f>
        <v>0</v>
      </c>
      <c r="AM136" s="186">
        <f t="shared" ref="AM136" si="1474">AF136-O136</f>
        <v>0</v>
      </c>
    </row>
    <row r="137" spans="1:39" ht="19.899999999999999" customHeight="1">
      <c r="A137" s="200" t="str">
        <f>'様式4-1'!A137</f>
        <v>【】</v>
      </c>
      <c r="B137" s="493">
        <f>'様式4-1'!B137</f>
        <v>0</v>
      </c>
      <c r="C137" s="493"/>
      <c r="D137" s="493"/>
      <c r="E137" s="493"/>
      <c r="F137" s="493"/>
      <c r="G137" s="493"/>
      <c r="H137" s="493"/>
      <c r="I137" s="493"/>
      <c r="J137" s="494"/>
      <c r="K137" s="4"/>
      <c r="L137" s="4"/>
      <c r="M137" s="4"/>
      <c r="N137" s="4"/>
      <c r="O137" s="4"/>
      <c r="P137" s="167"/>
      <c r="Q137" s="168"/>
      <c r="R137" s="7" t="str">
        <f t="shared" ref="R137:R138" si="1475">A137</f>
        <v>【】</v>
      </c>
      <c r="S137" s="495">
        <f t="shared" ref="S137" si="1476">B137</f>
        <v>0</v>
      </c>
      <c r="T137" s="495"/>
      <c r="U137" s="495"/>
      <c r="V137" s="495"/>
      <c r="W137" s="495"/>
      <c r="X137" s="495"/>
      <c r="Y137" s="495"/>
      <c r="Z137" s="495"/>
      <c r="AA137" s="496"/>
      <c r="AB137" s="4"/>
      <c r="AC137" s="4"/>
      <c r="AD137" s="4"/>
      <c r="AE137" s="4"/>
      <c r="AF137" s="4"/>
      <c r="AH137" s="216"/>
      <c r="AI137" s="185"/>
      <c r="AJ137" s="185"/>
      <c r="AK137" s="185"/>
      <c r="AL137" s="185"/>
      <c r="AM137" s="185"/>
    </row>
    <row r="138" spans="1:39" ht="19.899999999999999" customHeight="1">
      <c r="A138" s="201">
        <f>'様式4-1'!A138</f>
        <v>0</v>
      </c>
      <c r="B138" s="5" t="s">
        <v>11</v>
      </c>
      <c r="C138" s="5">
        <f>'様式4-1'!C138</f>
        <v>0</v>
      </c>
      <c r="D138" s="5">
        <f>'様式4-1'!D138</f>
        <v>0</v>
      </c>
      <c r="E138" s="5" t="s">
        <v>11</v>
      </c>
      <c r="F138" s="5">
        <f>'様式4-1'!F138</f>
        <v>0</v>
      </c>
      <c r="G138" s="5">
        <f>'様式4-1'!G138</f>
        <v>0</v>
      </c>
      <c r="H138" s="5" t="s">
        <v>11</v>
      </c>
      <c r="I138" s="5">
        <f>'様式4-1'!I138</f>
        <v>0</v>
      </c>
      <c r="J138" s="5">
        <f>'様式4-1'!J138</f>
        <v>0</v>
      </c>
      <c r="K138" s="3">
        <f t="shared" ref="K138" si="1477">IF(I138&gt;0,A138*C138*F138*I138,IF(F138&gt;0,A138*C138*F138,A138*C138))</f>
        <v>0</v>
      </c>
      <c r="L138" s="3">
        <f t="shared" ref="L138" si="1478">K138-O138</f>
        <v>0</v>
      </c>
      <c r="M138" s="3">
        <f t="shared" ref="M138" si="1479">ROUNDDOWN(L138/2,0)</f>
        <v>0</v>
      </c>
      <c r="N138" s="3">
        <f t="shared" ref="N138" si="1480">L138-M138</f>
        <v>0</v>
      </c>
      <c r="O138" s="3">
        <f>'様式4-1'!O138</f>
        <v>0</v>
      </c>
      <c r="P138" s="167"/>
      <c r="Q138" s="168"/>
      <c r="R138" s="175">
        <f t="shared" si="1475"/>
        <v>0</v>
      </c>
      <c r="S138" s="5" t="s">
        <v>11</v>
      </c>
      <c r="T138" s="176">
        <f t="shared" ref="T138" si="1481">C138</f>
        <v>0</v>
      </c>
      <c r="U138" s="176">
        <f t="shared" ref="U138" si="1482">D138</f>
        <v>0</v>
      </c>
      <c r="V138" s="5" t="s">
        <v>11</v>
      </c>
      <c r="W138" s="176">
        <f t="shared" ref="W138" si="1483">F138</f>
        <v>0</v>
      </c>
      <c r="X138" s="176">
        <f t="shared" ref="X138" si="1484">G138</f>
        <v>0</v>
      </c>
      <c r="Y138" s="5" t="s">
        <v>11</v>
      </c>
      <c r="Z138" s="176">
        <f t="shared" ref="Z138" si="1485">I138</f>
        <v>0</v>
      </c>
      <c r="AA138" s="176">
        <f t="shared" ref="AA138" si="1486">J138</f>
        <v>0</v>
      </c>
      <c r="AB138" s="3">
        <f t="shared" ref="AB138" si="1487">IF(Z138&gt;0,R138*T138*W138*Z138,IF(W138&gt;0,R138*T138*W138,R138*T138))</f>
        <v>0</v>
      </c>
      <c r="AC138" s="3">
        <f t="shared" ref="AC138" si="1488">AB138-AF138</f>
        <v>0</v>
      </c>
      <c r="AD138" s="3">
        <f t="shared" ref="AD138" si="1489">ROUNDDOWN(AC138/2,0)</f>
        <v>0</v>
      </c>
      <c r="AE138" s="3">
        <f t="shared" ref="AE138" si="1490">AC138-AD138</f>
        <v>0</v>
      </c>
      <c r="AF138" s="177">
        <f t="shared" ref="AF138" si="1491">O138</f>
        <v>0</v>
      </c>
      <c r="AH138" s="217" t="str">
        <f t="shared" ref="AH138" si="1492">IF(AB138&gt;=1000000,"相見積書提出必要",IF(AB138&gt;=100000,"見積書提出必要",""))</f>
        <v/>
      </c>
      <c r="AI138" s="186">
        <f t="shared" ref="AI138" si="1493">AB138-K138</f>
        <v>0</v>
      </c>
      <c r="AJ138" s="186">
        <f t="shared" ref="AJ138" si="1494">AC138-L138</f>
        <v>0</v>
      </c>
      <c r="AK138" s="186">
        <f t="shared" ref="AK138" si="1495">AD138-M138</f>
        <v>0</v>
      </c>
      <c r="AL138" s="186">
        <f t="shared" ref="AL138" si="1496">AE138-N138</f>
        <v>0</v>
      </c>
      <c r="AM138" s="186">
        <f t="shared" ref="AM138" si="1497">AF138-O138</f>
        <v>0</v>
      </c>
    </row>
    <row r="139" spans="1:39" ht="19.899999999999999" customHeight="1">
      <c r="A139" s="200" t="str">
        <f>'様式4-1'!A139</f>
        <v>【】</v>
      </c>
      <c r="B139" s="493">
        <f>'様式4-1'!B139</f>
        <v>0</v>
      </c>
      <c r="C139" s="493"/>
      <c r="D139" s="493"/>
      <c r="E139" s="493"/>
      <c r="F139" s="493"/>
      <c r="G139" s="493"/>
      <c r="H139" s="493"/>
      <c r="I139" s="493"/>
      <c r="J139" s="494"/>
      <c r="K139" s="4"/>
      <c r="L139" s="4"/>
      <c r="M139" s="4"/>
      <c r="N139" s="4"/>
      <c r="O139" s="4"/>
      <c r="P139" s="167"/>
      <c r="Q139" s="168"/>
      <c r="R139" s="7" t="str">
        <f t="shared" ref="R139:R140" si="1498">A139</f>
        <v>【】</v>
      </c>
      <c r="S139" s="495">
        <f t="shared" ref="S139" si="1499">B139</f>
        <v>0</v>
      </c>
      <c r="T139" s="495"/>
      <c r="U139" s="495"/>
      <c r="V139" s="495"/>
      <c r="W139" s="495"/>
      <c r="X139" s="495"/>
      <c r="Y139" s="495"/>
      <c r="Z139" s="495"/>
      <c r="AA139" s="496"/>
      <c r="AB139" s="4"/>
      <c r="AC139" s="4"/>
      <c r="AD139" s="4"/>
      <c r="AE139" s="4"/>
      <c r="AF139" s="4"/>
      <c r="AH139" s="216"/>
      <c r="AI139" s="185"/>
      <c r="AJ139" s="185"/>
      <c r="AK139" s="185"/>
      <c r="AL139" s="185"/>
      <c r="AM139" s="185"/>
    </row>
    <row r="140" spans="1:39" ht="19.899999999999999" customHeight="1">
      <c r="A140" s="201">
        <f>'様式4-1'!A140</f>
        <v>0</v>
      </c>
      <c r="B140" s="5" t="s">
        <v>11</v>
      </c>
      <c r="C140" s="5">
        <f>'様式4-1'!C140</f>
        <v>0</v>
      </c>
      <c r="D140" s="5">
        <f>'様式4-1'!D140</f>
        <v>0</v>
      </c>
      <c r="E140" s="5" t="s">
        <v>11</v>
      </c>
      <c r="F140" s="5">
        <f>'様式4-1'!F140</f>
        <v>0</v>
      </c>
      <c r="G140" s="5">
        <f>'様式4-1'!G140</f>
        <v>0</v>
      </c>
      <c r="H140" s="5" t="s">
        <v>11</v>
      </c>
      <c r="I140" s="5">
        <f>'様式4-1'!I140</f>
        <v>0</v>
      </c>
      <c r="J140" s="5">
        <f>'様式4-1'!J140</f>
        <v>0</v>
      </c>
      <c r="K140" s="3">
        <f t="shared" ref="K140" si="1500">IF(I140&gt;0,A140*C140*F140*I140,IF(F140&gt;0,A140*C140*F140,A140*C140))</f>
        <v>0</v>
      </c>
      <c r="L140" s="3">
        <f t="shared" ref="L140" si="1501">K140-O140</f>
        <v>0</v>
      </c>
      <c r="M140" s="3">
        <f t="shared" ref="M140" si="1502">ROUNDDOWN(L140/2,0)</f>
        <v>0</v>
      </c>
      <c r="N140" s="3">
        <f t="shared" ref="N140" si="1503">L140-M140</f>
        <v>0</v>
      </c>
      <c r="O140" s="3">
        <f>'様式4-1'!O140</f>
        <v>0</v>
      </c>
      <c r="P140" s="167"/>
      <c r="Q140" s="168"/>
      <c r="R140" s="175">
        <f t="shared" si="1498"/>
        <v>0</v>
      </c>
      <c r="S140" s="5" t="s">
        <v>11</v>
      </c>
      <c r="T140" s="176">
        <f t="shared" ref="T140" si="1504">C140</f>
        <v>0</v>
      </c>
      <c r="U140" s="176">
        <f t="shared" ref="U140" si="1505">D140</f>
        <v>0</v>
      </c>
      <c r="V140" s="5" t="s">
        <v>11</v>
      </c>
      <c r="W140" s="176">
        <f t="shared" ref="W140" si="1506">F140</f>
        <v>0</v>
      </c>
      <c r="X140" s="176">
        <f t="shared" ref="X140" si="1507">G140</f>
        <v>0</v>
      </c>
      <c r="Y140" s="5" t="s">
        <v>11</v>
      </c>
      <c r="Z140" s="176">
        <f t="shared" ref="Z140" si="1508">I140</f>
        <v>0</v>
      </c>
      <c r="AA140" s="176">
        <f t="shared" ref="AA140" si="1509">J140</f>
        <v>0</v>
      </c>
      <c r="AB140" s="3">
        <f t="shared" ref="AB140" si="1510">IF(Z140&gt;0,R140*T140*W140*Z140,IF(W140&gt;0,R140*T140*W140,R140*T140))</f>
        <v>0</v>
      </c>
      <c r="AC140" s="3">
        <f t="shared" ref="AC140" si="1511">AB140-AF140</f>
        <v>0</v>
      </c>
      <c r="AD140" s="3">
        <f t="shared" ref="AD140" si="1512">ROUNDDOWN(AC140/2,0)</f>
        <v>0</v>
      </c>
      <c r="AE140" s="3">
        <f t="shared" ref="AE140" si="1513">AC140-AD140</f>
        <v>0</v>
      </c>
      <c r="AF140" s="177">
        <f t="shared" ref="AF140" si="1514">O140</f>
        <v>0</v>
      </c>
      <c r="AH140" s="217" t="str">
        <f t="shared" ref="AH140" si="1515">IF(AB140&gt;=1000000,"相見積書提出必要",IF(AB140&gt;=100000,"見積書提出必要",""))</f>
        <v/>
      </c>
      <c r="AI140" s="186">
        <f t="shared" ref="AI140" si="1516">AB140-K140</f>
        <v>0</v>
      </c>
      <c r="AJ140" s="186">
        <f t="shared" ref="AJ140" si="1517">AC140-L140</f>
        <v>0</v>
      </c>
      <c r="AK140" s="186">
        <f t="shared" ref="AK140" si="1518">AD140-M140</f>
        <v>0</v>
      </c>
      <c r="AL140" s="186">
        <f t="shared" ref="AL140" si="1519">AE140-N140</f>
        <v>0</v>
      </c>
      <c r="AM140" s="186">
        <f t="shared" ref="AM140" si="1520">AF140-O140</f>
        <v>0</v>
      </c>
    </row>
    <row r="141" spans="1:39" ht="19.899999999999999" customHeight="1">
      <c r="A141" s="200" t="str">
        <f>'様式4-1'!A141</f>
        <v>【】</v>
      </c>
      <c r="B141" s="493">
        <f>'様式4-1'!B141</f>
        <v>0</v>
      </c>
      <c r="C141" s="493"/>
      <c r="D141" s="493"/>
      <c r="E141" s="493"/>
      <c r="F141" s="493"/>
      <c r="G141" s="493"/>
      <c r="H141" s="493"/>
      <c r="I141" s="493"/>
      <c r="J141" s="494"/>
      <c r="K141" s="4"/>
      <c r="L141" s="4"/>
      <c r="M141" s="4"/>
      <c r="N141" s="4"/>
      <c r="O141" s="4"/>
      <c r="P141" s="167"/>
      <c r="Q141" s="168"/>
      <c r="R141" s="7" t="str">
        <f t="shared" ref="R141:R142" si="1521">A141</f>
        <v>【】</v>
      </c>
      <c r="S141" s="495">
        <f t="shared" ref="S141" si="1522">B141</f>
        <v>0</v>
      </c>
      <c r="T141" s="495"/>
      <c r="U141" s="495"/>
      <c r="V141" s="495"/>
      <c r="W141" s="495"/>
      <c r="X141" s="495"/>
      <c r="Y141" s="495"/>
      <c r="Z141" s="495"/>
      <c r="AA141" s="496"/>
      <c r="AB141" s="4"/>
      <c r="AC141" s="4"/>
      <c r="AD141" s="4"/>
      <c r="AE141" s="4"/>
      <c r="AF141" s="4"/>
      <c r="AH141" s="216"/>
      <c r="AI141" s="185"/>
      <c r="AJ141" s="185"/>
      <c r="AK141" s="185"/>
      <c r="AL141" s="185"/>
      <c r="AM141" s="185"/>
    </row>
    <row r="142" spans="1:39" ht="19.899999999999999" customHeight="1">
      <c r="A142" s="201">
        <f>'様式4-1'!A142</f>
        <v>0</v>
      </c>
      <c r="B142" s="5" t="s">
        <v>11</v>
      </c>
      <c r="C142" s="5">
        <f>'様式4-1'!C142</f>
        <v>0</v>
      </c>
      <c r="D142" s="5">
        <f>'様式4-1'!D142</f>
        <v>0</v>
      </c>
      <c r="E142" s="5" t="s">
        <v>11</v>
      </c>
      <c r="F142" s="5">
        <f>'様式4-1'!F142</f>
        <v>0</v>
      </c>
      <c r="G142" s="5">
        <f>'様式4-1'!G142</f>
        <v>0</v>
      </c>
      <c r="H142" s="5" t="s">
        <v>11</v>
      </c>
      <c r="I142" s="5">
        <f>'様式4-1'!I142</f>
        <v>0</v>
      </c>
      <c r="J142" s="5">
        <f>'様式4-1'!J142</f>
        <v>0</v>
      </c>
      <c r="K142" s="3">
        <f t="shared" ref="K142" si="1523">IF(I142&gt;0,A142*C142*F142*I142,IF(F142&gt;0,A142*C142*F142,A142*C142))</f>
        <v>0</v>
      </c>
      <c r="L142" s="3">
        <f t="shared" ref="L142" si="1524">K142-O142</f>
        <v>0</v>
      </c>
      <c r="M142" s="3">
        <f t="shared" ref="M142" si="1525">ROUNDDOWN(L142/2,0)</f>
        <v>0</v>
      </c>
      <c r="N142" s="3">
        <f t="shared" ref="N142" si="1526">L142-M142</f>
        <v>0</v>
      </c>
      <c r="O142" s="3">
        <f>'様式4-1'!O142</f>
        <v>0</v>
      </c>
      <c r="P142" s="167"/>
      <c r="Q142" s="168"/>
      <c r="R142" s="175">
        <f t="shared" si="1521"/>
        <v>0</v>
      </c>
      <c r="S142" s="5" t="s">
        <v>11</v>
      </c>
      <c r="T142" s="176">
        <f t="shared" ref="T142" si="1527">C142</f>
        <v>0</v>
      </c>
      <c r="U142" s="176">
        <f t="shared" ref="U142" si="1528">D142</f>
        <v>0</v>
      </c>
      <c r="V142" s="5" t="s">
        <v>11</v>
      </c>
      <c r="W142" s="176">
        <f t="shared" ref="W142" si="1529">F142</f>
        <v>0</v>
      </c>
      <c r="X142" s="176">
        <f t="shared" ref="X142" si="1530">G142</f>
        <v>0</v>
      </c>
      <c r="Y142" s="5" t="s">
        <v>11</v>
      </c>
      <c r="Z142" s="176">
        <f t="shared" ref="Z142" si="1531">I142</f>
        <v>0</v>
      </c>
      <c r="AA142" s="176">
        <f t="shared" ref="AA142" si="1532">J142</f>
        <v>0</v>
      </c>
      <c r="AB142" s="3">
        <f t="shared" ref="AB142" si="1533">IF(Z142&gt;0,R142*T142*W142*Z142,IF(W142&gt;0,R142*T142*W142,R142*T142))</f>
        <v>0</v>
      </c>
      <c r="AC142" s="3">
        <f t="shared" ref="AC142" si="1534">AB142-AF142</f>
        <v>0</v>
      </c>
      <c r="AD142" s="3">
        <f t="shared" ref="AD142" si="1535">ROUNDDOWN(AC142/2,0)</f>
        <v>0</v>
      </c>
      <c r="AE142" s="3">
        <f t="shared" ref="AE142" si="1536">AC142-AD142</f>
        <v>0</v>
      </c>
      <c r="AF142" s="177">
        <f t="shared" ref="AF142" si="1537">O142</f>
        <v>0</v>
      </c>
      <c r="AH142" s="217" t="str">
        <f t="shared" ref="AH142" si="1538">IF(AB142&gt;=1000000,"相見積書提出必要",IF(AB142&gt;=100000,"見積書提出必要",""))</f>
        <v/>
      </c>
      <c r="AI142" s="186">
        <f t="shared" ref="AI142" si="1539">AB142-K142</f>
        <v>0</v>
      </c>
      <c r="AJ142" s="186">
        <f t="shared" ref="AJ142" si="1540">AC142-L142</f>
        <v>0</v>
      </c>
      <c r="AK142" s="186">
        <f t="shared" ref="AK142" si="1541">AD142-M142</f>
        <v>0</v>
      </c>
      <c r="AL142" s="186">
        <f t="shared" ref="AL142" si="1542">AE142-N142</f>
        <v>0</v>
      </c>
      <c r="AM142" s="186">
        <f t="shared" ref="AM142" si="1543">AF142-O142</f>
        <v>0</v>
      </c>
    </row>
    <row r="143" spans="1:39" ht="19.899999999999999" customHeight="1">
      <c r="A143" s="200" t="str">
        <f>'様式4-1'!A143</f>
        <v>【】</v>
      </c>
      <c r="B143" s="493">
        <f>'様式4-1'!B143</f>
        <v>0</v>
      </c>
      <c r="C143" s="493"/>
      <c r="D143" s="493"/>
      <c r="E143" s="493"/>
      <c r="F143" s="493"/>
      <c r="G143" s="493"/>
      <c r="H143" s="493"/>
      <c r="I143" s="493"/>
      <c r="J143" s="494"/>
      <c r="K143" s="4"/>
      <c r="L143" s="4"/>
      <c r="M143" s="4"/>
      <c r="N143" s="4"/>
      <c r="O143" s="4"/>
      <c r="P143" s="167"/>
      <c r="Q143" s="168"/>
      <c r="R143" s="7" t="str">
        <f t="shared" ref="R143:R144" si="1544">A143</f>
        <v>【】</v>
      </c>
      <c r="S143" s="495">
        <f t="shared" ref="S143" si="1545">B143</f>
        <v>0</v>
      </c>
      <c r="T143" s="495"/>
      <c r="U143" s="495"/>
      <c r="V143" s="495"/>
      <c r="W143" s="495"/>
      <c r="X143" s="495"/>
      <c r="Y143" s="495"/>
      <c r="Z143" s="495"/>
      <c r="AA143" s="496"/>
      <c r="AB143" s="4"/>
      <c r="AC143" s="4"/>
      <c r="AD143" s="4"/>
      <c r="AE143" s="4"/>
      <c r="AF143" s="4"/>
      <c r="AH143" s="216"/>
      <c r="AI143" s="185"/>
      <c r="AJ143" s="185"/>
      <c r="AK143" s="185"/>
      <c r="AL143" s="185"/>
      <c r="AM143" s="185"/>
    </row>
    <row r="144" spans="1:39" ht="19.899999999999999" customHeight="1">
      <c r="A144" s="201">
        <f>'様式4-1'!A144</f>
        <v>0</v>
      </c>
      <c r="B144" s="5" t="s">
        <v>11</v>
      </c>
      <c r="C144" s="5">
        <f>'様式4-1'!C144</f>
        <v>0</v>
      </c>
      <c r="D144" s="5">
        <f>'様式4-1'!D144</f>
        <v>0</v>
      </c>
      <c r="E144" s="5" t="s">
        <v>11</v>
      </c>
      <c r="F144" s="5">
        <f>'様式4-1'!F144</f>
        <v>0</v>
      </c>
      <c r="G144" s="5">
        <f>'様式4-1'!G144</f>
        <v>0</v>
      </c>
      <c r="H144" s="5" t="s">
        <v>11</v>
      </c>
      <c r="I144" s="5">
        <f>'様式4-1'!I144</f>
        <v>0</v>
      </c>
      <c r="J144" s="5">
        <f>'様式4-1'!J144</f>
        <v>0</v>
      </c>
      <c r="K144" s="3">
        <f t="shared" ref="K144" si="1546">IF(I144&gt;0,A144*C144*F144*I144,IF(F144&gt;0,A144*C144*F144,A144*C144))</f>
        <v>0</v>
      </c>
      <c r="L144" s="3">
        <f t="shared" ref="L144" si="1547">K144-O144</f>
        <v>0</v>
      </c>
      <c r="M144" s="3">
        <f t="shared" ref="M144" si="1548">ROUNDDOWN(L144/2,0)</f>
        <v>0</v>
      </c>
      <c r="N144" s="3">
        <f t="shared" ref="N144" si="1549">L144-M144</f>
        <v>0</v>
      </c>
      <c r="O144" s="3">
        <f>'様式4-1'!O144</f>
        <v>0</v>
      </c>
      <c r="P144" s="167"/>
      <c r="Q144" s="168"/>
      <c r="R144" s="175">
        <f t="shared" si="1544"/>
        <v>0</v>
      </c>
      <c r="S144" s="5" t="s">
        <v>11</v>
      </c>
      <c r="T144" s="176">
        <f t="shared" ref="T144" si="1550">C144</f>
        <v>0</v>
      </c>
      <c r="U144" s="176">
        <f t="shared" ref="U144" si="1551">D144</f>
        <v>0</v>
      </c>
      <c r="V144" s="5" t="s">
        <v>11</v>
      </c>
      <c r="W144" s="176">
        <f t="shared" ref="W144" si="1552">F144</f>
        <v>0</v>
      </c>
      <c r="X144" s="176">
        <f t="shared" ref="X144" si="1553">G144</f>
        <v>0</v>
      </c>
      <c r="Y144" s="5" t="s">
        <v>11</v>
      </c>
      <c r="Z144" s="176">
        <f t="shared" ref="Z144" si="1554">I144</f>
        <v>0</v>
      </c>
      <c r="AA144" s="176">
        <f t="shared" ref="AA144" si="1555">J144</f>
        <v>0</v>
      </c>
      <c r="AB144" s="3">
        <f t="shared" ref="AB144" si="1556">IF(Z144&gt;0,R144*T144*W144*Z144,IF(W144&gt;0,R144*T144*W144,R144*T144))</f>
        <v>0</v>
      </c>
      <c r="AC144" s="3">
        <f t="shared" ref="AC144" si="1557">AB144-AF144</f>
        <v>0</v>
      </c>
      <c r="AD144" s="3">
        <f t="shared" ref="AD144" si="1558">ROUNDDOWN(AC144/2,0)</f>
        <v>0</v>
      </c>
      <c r="AE144" s="3">
        <f t="shared" ref="AE144" si="1559">AC144-AD144</f>
        <v>0</v>
      </c>
      <c r="AF144" s="177">
        <f t="shared" ref="AF144" si="1560">O144</f>
        <v>0</v>
      </c>
      <c r="AH144" s="217" t="str">
        <f t="shared" ref="AH144" si="1561">IF(AB144&gt;=1000000,"相見積書提出必要",IF(AB144&gt;=100000,"見積書提出必要",""))</f>
        <v/>
      </c>
      <c r="AI144" s="186">
        <f t="shared" ref="AI144" si="1562">AB144-K144</f>
        <v>0</v>
      </c>
      <c r="AJ144" s="186">
        <f t="shared" ref="AJ144" si="1563">AC144-L144</f>
        <v>0</v>
      </c>
      <c r="AK144" s="186">
        <f t="shared" ref="AK144" si="1564">AD144-M144</f>
        <v>0</v>
      </c>
      <c r="AL144" s="186">
        <f t="shared" ref="AL144" si="1565">AE144-N144</f>
        <v>0</v>
      </c>
      <c r="AM144" s="186">
        <f t="shared" ref="AM144" si="1566">AF144-O144</f>
        <v>0</v>
      </c>
    </row>
    <row r="145" spans="1:39" ht="19.899999999999999" customHeight="1">
      <c r="A145" s="200" t="str">
        <f>'様式4-1'!A145</f>
        <v>【】</v>
      </c>
      <c r="B145" s="493">
        <f>'様式4-1'!B145</f>
        <v>0</v>
      </c>
      <c r="C145" s="493"/>
      <c r="D145" s="493"/>
      <c r="E145" s="493"/>
      <c r="F145" s="493"/>
      <c r="G145" s="493"/>
      <c r="H145" s="493"/>
      <c r="I145" s="493"/>
      <c r="J145" s="494"/>
      <c r="K145" s="4"/>
      <c r="L145" s="4"/>
      <c r="M145" s="4"/>
      <c r="N145" s="4"/>
      <c r="O145" s="4"/>
      <c r="P145" s="167"/>
      <c r="Q145" s="168"/>
      <c r="R145" s="7" t="str">
        <f t="shared" ref="R145:R146" si="1567">A145</f>
        <v>【】</v>
      </c>
      <c r="S145" s="495">
        <f t="shared" ref="S145" si="1568">B145</f>
        <v>0</v>
      </c>
      <c r="T145" s="495"/>
      <c r="U145" s="495"/>
      <c r="V145" s="495"/>
      <c r="W145" s="495"/>
      <c r="X145" s="495"/>
      <c r="Y145" s="495"/>
      <c r="Z145" s="495"/>
      <c r="AA145" s="496"/>
      <c r="AB145" s="4"/>
      <c r="AC145" s="4"/>
      <c r="AD145" s="4"/>
      <c r="AE145" s="4"/>
      <c r="AF145" s="4"/>
      <c r="AH145" s="216"/>
      <c r="AI145" s="185"/>
      <c r="AJ145" s="185"/>
      <c r="AK145" s="185"/>
      <c r="AL145" s="185"/>
      <c r="AM145" s="185"/>
    </row>
    <row r="146" spans="1:39" ht="19.899999999999999" customHeight="1">
      <c r="A146" s="201">
        <f>'様式4-1'!A146</f>
        <v>0</v>
      </c>
      <c r="B146" s="5" t="s">
        <v>11</v>
      </c>
      <c r="C146" s="5">
        <f>'様式4-1'!C146</f>
        <v>0</v>
      </c>
      <c r="D146" s="5">
        <f>'様式4-1'!D146</f>
        <v>0</v>
      </c>
      <c r="E146" s="5" t="s">
        <v>11</v>
      </c>
      <c r="F146" s="5">
        <f>'様式4-1'!F146</f>
        <v>0</v>
      </c>
      <c r="G146" s="5">
        <f>'様式4-1'!G146</f>
        <v>0</v>
      </c>
      <c r="H146" s="5" t="s">
        <v>11</v>
      </c>
      <c r="I146" s="5">
        <f>'様式4-1'!I146</f>
        <v>0</v>
      </c>
      <c r="J146" s="5">
        <f>'様式4-1'!J146</f>
        <v>0</v>
      </c>
      <c r="K146" s="3">
        <f t="shared" ref="K146" si="1569">IF(I146&gt;0,A146*C146*F146*I146,IF(F146&gt;0,A146*C146*F146,A146*C146))</f>
        <v>0</v>
      </c>
      <c r="L146" s="3">
        <f t="shared" ref="L146" si="1570">K146-O146</f>
        <v>0</v>
      </c>
      <c r="M146" s="3">
        <f t="shared" ref="M146" si="1571">ROUNDDOWN(L146/2,0)</f>
        <v>0</v>
      </c>
      <c r="N146" s="3">
        <f t="shared" ref="N146" si="1572">L146-M146</f>
        <v>0</v>
      </c>
      <c r="O146" s="3">
        <f>'様式4-1'!O146</f>
        <v>0</v>
      </c>
      <c r="P146" s="167"/>
      <c r="Q146" s="168"/>
      <c r="R146" s="175">
        <f t="shared" si="1567"/>
        <v>0</v>
      </c>
      <c r="S146" s="5" t="s">
        <v>11</v>
      </c>
      <c r="T146" s="176">
        <f t="shared" ref="T146" si="1573">C146</f>
        <v>0</v>
      </c>
      <c r="U146" s="176">
        <f t="shared" ref="U146" si="1574">D146</f>
        <v>0</v>
      </c>
      <c r="V146" s="5" t="s">
        <v>11</v>
      </c>
      <c r="W146" s="176">
        <f t="shared" ref="W146" si="1575">F146</f>
        <v>0</v>
      </c>
      <c r="X146" s="176">
        <f t="shared" ref="X146" si="1576">G146</f>
        <v>0</v>
      </c>
      <c r="Y146" s="5" t="s">
        <v>11</v>
      </c>
      <c r="Z146" s="176">
        <f t="shared" ref="Z146" si="1577">I146</f>
        <v>0</v>
      </c>
      <c r="AA146" s="176">
        <f t="shared" ref="AA146" si="1578">J146</f>
        <v>0</v>
      </c>
      <c r="AB146" s="3">
        <f t="shared" ref="AB146" si="1579">IF(Z146&gt;0,R146*T146*W146*Z146,IF(W146&gt;0,R146*T146*W146,R146*T146))</f>
        <v>0</v>
      </c>
      <c r="AC146" s="3">
        <f t="shared" ref="AC146" si="1580">AB146-AF146</f>
        <v>0</v>
      </c>
      <c r="AD146" s="3">
        <f t="shared" ref="AD146" si="1581">ROUNDDOWN(AC146/2,0)</f>
        <v>0</v>
      </c>
      <c r="AE146" s="3">
        <f t="shared" ref="AE146" si="1582">AC146-AD146</f>
        <v>0</v>
      </c>
      <c r="AF146" s="177">
        <f t="shared" ref="AF146" si="1583">O146</f>
        <v>0</v>
      </c>
      <c r="AH146" s="217" t="str">
        <f t="shared" ref="AH146" si="1584">IF(AB146&gt;=1000000,"相見積書提出必要",IF(AB146&gt;=100000,"見積書提出必要",""))</f>
        <v/>
      </c>
      <c r="AI146" s="186">
        <f t="shared" ref="AI146" si="1585">AB146-K146</f>
        <v>0</v>
      </c>
      <c r="AJ146" s="186">
        <f t="shared" ref="AJ146" si="1586">AC146-L146</f>
        <v>0</v>
      </c>
      <c r="AK146" s="186">
        <f t="shared" ref="AK146" si="1587">AD146-M146</f>
        <v>0</v>
      </c>
      <c r="AL146" s="186">
        <f t="shared" ref="AL146" si="1588">AE146-N146</f>
        <v>0</v>
      </c>
      <c r="AM146" s="186">
        <f t="shared" ref="AM146" si="1589">AF146-O146</f>
        <v>0</v>
      </c>
    </row>
    <row r="147" spans="1:39" ht="19.899999999999999" customHeight="1">
      <c r="A147" s="200" t="str">
        <f>'様式4-1'!A147</f>
        <v>【】</v>
      </c>
      <c r="B147" s="493">
        <f>'様式4-1'!B147</f>
        <v>0</v>
      </c>
      <c r="C147" s="493"/>
      <c r="D147" s="493"/>
      <c r="E147" s="493"/>
      <c r="F147" s="493"/>
      <c r="G147" s="493"/>
      <c r="H147" s="493"/>
      <c r="I147" s="493"/>
      <c r="J147" s="494"/>
      <c r="K147" s="4"/>
      <c r="L147" s="4"/>
      <c r="M147" s="4"/>
      <c r="N147" s="4"/>
      <c r="O147" s="4"/>
      <c r="P147" s="167"/>
      <c r="Q147" s="168"/>
      <c r="R147" s="7" t="str">
        <f t="shared" ref="R147:R148" si="1590">A147</f>
        <v>【】</v>
      </c>
      <c r="S147" s="495">
        <f t="shared" ref="S147" si="1591">B147</f>
        <v>0</v>
      </c>
      <c r="T147" s="495"/>
      <c r="U147" s="495"/>
      <c r="V147" s="495"/>
      <c r="W147" s="495"/>
      <c r="X147" s="495"/>
      <c r="Y147" s="495"/>
      <c r="Z147" s="495"/>
      <c r="AA147" s="496"/>
      <c r="AB147" s="4"/>
      <c r="AC147" s="4"/>
      <c r="AD147" s="4"/>
      <c r="AE147" s="4"/>
      <c r="AF147" s="4"/>
      <c r="AH147" s="216"/>
      <c r="AI147" s="185"/>
      <c r="AJ147" s="185"/>
      <c r="AK147" s="185"/>
      <c r="AL147" s="185"/>
      <c r="AM147" s="185"/>
    </row>
    <row r="148" spans="1:39" ht="19.899999999999999" customHeight="1">
      <c r="A148" s="201">
        <f>'様式4-1'!A148</f>
        <v>0</v>
      </c>
      <c r="B148" s="5" t="s">
        <v>11</v>
      </c>
      <c r="C148" s="5">
        <f>'様式4-1'!C148</f>
        <v>0</v>
      </c>
      <c r="D148" s="5">
        <f>'様式4-1'!D148</f>
        <v>0</v>
      </c>
      <c r="E148" s="5" t="s">
        <v>11</v>
      </c>
      <c r="F148" s="5">
        <f>'様式4-1'!F148</f>
        <v>0</v>
      </c>
      <c r="G148" s="5">
        <f>'様式4-1'!G148</f>
        <v>0</v>
      </c>
      <c r="H148" s="5" t="s">
        <v>11</v>
      </c>
      <c r="I148" s="5">
        <f>'様式4-1'!I148</f>
        <v>0</v>
      </c>
      <c r="J148" s="5">
        <f>'様式4-1'!J148</f>
        <v>0</v>
      </c>
      <c r="K148" s="3">
        <f t="shared" ref="K148" si="1592">IF(I148&gt;0,A148*C148*F148*I148,IF(F148&gt;0,A148*C148*F148,A148*C148))</f>
        <v>0</v>
      </c>
      <c r="L148" s="3">
        <f t="shared" ref="L148" si="1593">K148-O148</f>
        <v>0</v>
      </c>
      <c r="M148" s="3">
        <f t="shared" ref="M148" si="1594">ROUNDDOWN(L148/2,0)</f>
        <v>0</v>
      </c>
      <c r="N148" s="3">
        <f t="shared" ref="N148" si="1595">L148-M148</f>
        <v>0</v>
      </c>
      <c r="O148" s="3">
        <f>'様式4-1'!O148</f>
        <v>0</v>
      </c>
      <c r="P148" s="167"/>
      <c r="Q148" s="168"/>
      <c r="R148" s="175">
        <f t="shared" si="1590"/>
        <v>0</v>
      </c>
      <c r="S148" s="5" t="s">
        <v>11</v>
      </c>
      <c r="T148" s="176">
        <f t="shared" ref="T148" si="1596">C148</f>
        <v>0</v>
      </c>
      <c r="U148" s="176">
        <f t="shared" ref="U148" si="1597">D148</f>
        <v>0</v>
      </c>
      <c r="V148" s="5" t="s">
        <v>11</v>
      </c>
      <c r="W148" s="176">
        <f t="shared" ref="W148" si="1598">F148</f>
        <v>0</v>
      </c>
      <c r="X148" s="176">
        <f t="shared" ref="X148" si="1599">G148</f>
        <v>0</v>
      </c>
      <c r="Y148" s="5" t="s">
        <v>11</v>
      </c>
      <c r="Z148" s="176">
        <f t="shared" ref="Z148" si="1600">I148</f>
        <v>0</v>
      </c>
      <c r="AA148" s="176">
        <f t="shared" ref="AA148" si="1601">J148</f>
        <v>0</v>
      </c>
      <c r="AB148" s="3">
        <f t="shared" ref="AB148" si="1602">IF(Z148&gt;0,R148*T148*W148*Z148,IF(W148&gt;0,R148*T148*W148,R148*T148))</f>
        <v>0</v>
      </c>
      <c r="AC148" s="3">
        <f t="shared" ref="AC148" si="1603">AB148-AF148</f>
        <v>0</v>
      </c>
      <c r="AD148" s="3">
        <f t="shared" ref="AD148" si="1604">ROUNDDOWN(AC148/2,0)</f>
        <v>0</v>
      </c>
      <c r="AE148" s="3">
        <f t="shared" ref="AE148" si="1605">AC148-AD148</f>
        <v>0</v>
      </c>
      <c r="AF148" s="177">
        <f t="shared" ref="AF148" si="1606">O148</f>
        <v>0</v>
      </c>
      <c r="AH148" s="217" t="str">
        <f t="shared" ref="AH148" si="1607">IF(AB148&gt;=1000000,"相見積書提出必要",IF(AB148&gt;=100000,"見積書提出必要",""))</f>
        <v/>
      </c>
      <c r="AI148" s="186">
        <f t="shared" ref="AI148" si="1608">AB148-K148</f>
        <v>0</v>
      </c>
      <c r="AJ148" s="186">
        <f t="shared" ref="AJ148" si="1609">AC148-L148</f>
        <v>0</v>
      </c>
      <c r="AK148" s="186">
        <f t="shared" ref="AK148" si="1610">AD148-M148</f>
        <v>0</v>
      </c>
      <c r="AL148" s="186">
        <f t="shared" ref="AL148" si="1611">AE148-N148</f>
        <v>0</v>
      </c>
      <c r="AM148" s="186">
        <f t="shared" ref="AM148" si="1612">AF148-O148</f>
        <v>0</v>
      </c>
    </row>
    <row r="149" spans="1:39" ht="19.899999999999999" customHeight="1">
      <c r="A149" s="200" t="str">
        <f>'様式4-1'!A149</f>
        <v>【】</v>
      </c>
      <c r="B149" s="493">
        <f>'様式4-1'!B149</f>
        <v>0</v>
      </c>
      <c r="C149" s="493"/>
      <c r="D149" s="493"/>
      <c r="E149" s="493"/>
      <c r="F149" s="493"/>
      <c r="G149" s="493"/>
      <c r="H149" s="493"/>
      <c r="I149" s="493"/>
      <c r="J149" s="494"/>
      <c r="K149" s="4"/>
      <c r="L149" s="4"/>
      <c r="M149" s="4"/>
      <c r="N149" s="4"/>
      <c r="O149" s="4"/>
      <c r="P149" s="167"/>
      <c r="Q149" s="168"/>
      <c r="R149" s="7" t="str">
        <f t="shared" ref="R149:R150" si="1613">A149</f>
        <v>【】</v>
      </c>
      <c r="S149" s="495">
        <f t="shared" ref="S149" si="1614">B149</f>
        <v>0</v>
      </c>
      <c r="T149" s="495"/>
      <c r="U149" s="495"/>
      <c r="V149" s="495"/>
      <c r="W149" s="495"/>
      <c r="X149" s="495"/>
      <c r="Y149" s="495"/>
      <c r="Z149" s="495"/>
      <c r="AA149" s="496"/>
      <c r="AB149" s="4"/>
      <c r="AC149" s="4"/>
      <c r="AD149" s="4"/>
      <c r="AE149" s="4"/>
      <c r="AF149" s="4"/>
      <c r="AH149" s="216"/>
      <c r="AI149" s="185"/>
      <c r="AJ149" s="185"/>
      <c r="AK149" s="185"/>
      <c r="AL149" s="185"/>
      <c r="AM149" s="185"/>
    </row>
    <row r="150" spans="1:39" ht="19.899999999999999" customHeight="1">
      <c r="A150" s="201">
        <f>'様式4-1'!A150</f>
        <v>0</v>
      </c>
      <c r="B150" s="5" t="s">
        <v>11</v>
      </c>
      <c r="C150" s="5">
        <f>'様式4-1'!C150</f>
        <v>0</v>
      </c>
      <c r="D150" s="5">
        <f>'様式4-1'!D150</f>
        <v>0</v>
      </c>
      <c r="E150" s="5" t="s">
        <v>11</v>
      </c>
      <c r="F150" s="5">
        <f>'様式4-1'!F150</f>
        <v>0</v>
      </c>
      <c r="G150" s="5">
        <f>'様式4-1'!G150</f>
        <v>0</v>
      </c>
      <c r="H150" s="5" t="s">
        <v>11</v>
      </c>
      <c r="I150" s="5">
        <f>'様式4-1'!I150</f>
        <v>0</v>
      </c>
      <c r="J150" s="5">
        <f>'様式4-1'!J150</f>
        <v>0</v>
      </c>
      <c r="K150" s="3">
        <f t="shared" ref="K150" si="1615">IF(I150&gt;0,A150*C150*F150*I150,IF(F150&gt;0,A150*C150*F150,A150*C150))</f>
        <v>0</v>
      </c>
      <c r="L150" s="3">
        <f t="shared" ref="L150" si="1616">K150-O150</f>
        <v>0</v>
      </c>
      <c r="M150" s="3">
        <f t="shared" ref="M150" si="1617">ROUNDDOWN(L150/2,0)</f>
        <v>0</v>
      </c>
      <c r="N150" s="3">
        <f t="shared" ref="N150" si="1618">L150-M150</f>
        <v>0</v>
      </c>
      <c r="O150" s="3">
        <f>'様式4-1'!O150</f>
        <v>0</v>
      </c>
      <c r="P150" s="167"/>
      <c r="Q150" s="168"/>
      <c r="R150" s="175">
        <f t="shared" si="1613"/>
        <v>0</v>
      </c>
      <c r="S150" s="5" t="s">
        <v>11</v>
      </c>
      <c r="T150" s="176">
        <f t="shared" ref="T150" si="1619">C150</f>
        <v>0</v>
      </c>
      <c r="U150" s="176">
        <f t="shared" ref="U150" si="1620">D150</f>
        <v>0</v>
      </c>
      <c r="V150" s="5" t="s">
        <v>11</v>
      </c>
      <c r="W150" s="176">
        <f t="shared" ref="W150" si="1621">F150</f>
        <v>0</v>
      </c>
      <c r="X150" s="176">
        <f t="shared" ref="X150" si="1622">G150</f>
        <v>0</v>
      </c>
      <c r="Y150" s="5" t="s">
        <v>11</v>
      </c>
      <c r="Z150" s="176">
        <f t="shared" ref="Z150" si="1623">I150</f>
        <v>0</v>
      </c>
      <c r="AA150" s="176">
        <f t="shared" ref="AA150" si="1624">J150</f>
        <v>0</v>
      </c>
      <c r="AB150" s="3">
        <f t="shared" ref="AB150" si="1625">IF(Z150&gt;0,R150*T150*W150*Z150,IF(W150&gt;0,R150*T150*W150,R150*T150))</f>
        <v>0</v>
      </c>
      <c r="AC150" s="3">
        <f t="shared" ref="AC150" si="1626">AB150-AF150</f>
        <v>0</v>
      </c>
      <c r="AD150" s="3">
        <f t="shared" ref="AD150" si="1627">ROUNDDOWN(AC150/2,0)</f>
        <v>0</v>
      </c>
      <c r="AE150" s="3">
        <f t="shared" ref="AE150" si="1628">AC150-AD150</f>
        <v>0</v>
      </c>
      <c r="AF150" s="177">
        <f t="shared" ref="AF150" si="1629">O150</f>
        <v>0</v>
      </c>
      <c r="AH150" s="217" t="str">
        <f t="shared" ref="AH150" si="1630">IF(AB150&gt;=1000000,"相見積書提出必要",IF(AB150&gt;=100000,"見積書提出必要",""))</f>
        <v/>
      </c>
      <c r="AI150" s="186">
        <f t="shared" ref="AI150" si="1631">AB150-K150</f>
        <v>0</v>
      </c>
      <c r="AJ150" s="186">
        <f t="shared" ref="AJ150" si="1632">AC150-L150</f>
        <v>0</v>
      </c>
      <c r="AK150" s="186">
        <f t="shared" ref="AK150" si="1633">AD150-M150</f>
        <v>0</v>
      </c>
      <c r="AL150" s="186">
        <f t="shared" ref="AL150" si="1634">AE150-N150</f>
        <v>0</v>
      </c>
      <c r="AM150" s="186">
        <f t="shared" ref="AM150" si="1635">AF150-O150</f>
        <v>0</v>
      </c>
    </row>
    <row r="151" spans="1:39" ht="19.899999999999999" customHeight="1">
      <c r="A151" s="200" t="str">
        <f>'様式4-1'!A151</f>
        <v>【】</v>
      </c>
      <c r="B151" s="493">
        <f>'様式4-1'!B151</f>
        <v>0</v>
      </c>
      <c r="C151" s="493"/>
      <c r="D151" s="493"/>
      <c r="E151" s="493"/>
      <c r="F151" s="493"/>
      <c r="G151" s="493"/>
      <c r="H151" s="493"/>
      <c r="I151" s="493"/>
      <c r="J151" s="494"/>
      <c r="K151" s="4"/>
      <c r="L151" s="4"/>
      <c r="M151" s="4"/>
      <c r="N151" s="4"/>
      <c r="O151" s="4"/>
      <c r="P151" s="167"/>
      <c r="Q151" s="168"/>
      <c r="R151" s="7" t="str">
        <f t="shared" ref="R151:R152" si="1636">A151</f>
        <v>【】</v>
      </c>
      <c r="S151" s="495">
        <f t="shared" ref="S151" si="1637">B151</f>
        <v>0</v>
      </c>
      <c r="T151" s="495"/>
      <c r="U151" s="495"/>
      <c r="V151" s="495"/>
      <c r="W151" s="495"/>
      <c r="X151" s="495"/>
      <c r="Y151" s="495"/>
      <c r="Z151" s="495"/>
      <c r="AA151" s="496"/>
      <c r="AB151" s="4"/>
      <c r="AC151" s="4"/>
      <c r="AD151" s="4"/>
      <c r="AE151" s="4"/>
      <c r="AF151" s="4"/>
      <c r="AH151" s="216"/>
      <c r="AI151" s="185"/>
      <c r="AJ151" s="185"/>
      <c r="AK151" s="185"/>
      <c r="AL151" s="185"/>
      <c r="AM151" s="185"/>
    </row>
    <row r="152" spans="1:39" ht="19.899999999999999" customHeight="1">
      <c r="A152" s="201">
        <f>'様式4-1'!A152</f>
        <v>0</v>
      </c>
      <c r="B152" s="5" t="s">
        <v>11</v>
      </c>
      <c r="C152" s="5">
        <f>'様式4-1'!C152</f>
        <v>0</v>
      </c>
      <c r="D152" s="5">
        <f>'様式4-1'!D152</f>
        <v>0</v>
      </c>
      <c r="E152" s="5" t="s">
        <v>11</v>
      </c>
      <c r="F152" s="5">
        <f>'様式4-1'!F152</f>
        <v>0</v>
      </c>
      <c r="G152" s="5">
        <f>'様式4-1'!G152</f>
        <v>0</v>
      </c>
      <c r="H152" s="5" t="s">
        <v>11</v>
      </c>
      <c r="I152" s="5">
        <f>'様式4-1'!I152</f>
        <v>0</v>
      </c>
      <c r="J152" s="5">
        <f>'様式4-1'!J152</f>
        <v>0</v>
      </c>
      <c r="K152" s="3">
        <f t="shared" ref="K152" si="1638">IF(I152&gt;0,A152*C152*F152*I152,IF(F152&gt;0,A152*C152*F152,A152*C152))</f>
        <v>0</v>
      </c>
      <c r="L152" s="3">
        <f t="shared" ref="L152" si="1639">K152-O152</f>
        <v>0</v>
      </c>
      <c r="M152" s="3">
        <f t="shared" ref="M152" si="1640">ROUNDDOWN(L152/2,0)</f>
        <v>0</v>
      </c>
      <c r="N152" s="3">
        <f t="shared" ref="N152" si="1641">L152-M152</f>
        <v>0</v>
      </c>
      <c r="O152" s="3">
        <f>'様式4-1'!O152</f>
        <v>0</v>
      </c>
      <c r="P152" s="167"/>
      <c r="Q152" s="168"/>
      <c r="R152" s="175">
        <f t="shared" si="1636"/>
        <v>0</v>
      </c>
      <c r="S152" s="5" t="s">
        <v>11</v>
      </c>
      <c r="T152" s="176">
        <f t="shared" ref="T152" si="1642">C152</f>
        <v>0</v>
      </c>
      <c r="U152" s="176">
        <f t="shared" ref="U152" si="1643">D152</f>
        <v>0</v>
      </c>
      <c r="V152" s="5" t="s">
        <v>11</v>
      </c>
      <c r="W152" s="176">
        <f t="shared" ref="W152" si="1644">F152</f>
        <v>0</v>
      </c>
      <c r="X152" s="176">
        <f t="shared" ref="X152" si="1645">G152</f>
        <v>0</v>
      </c>
      <c r="Y152" s="5" t="s">
        <v>11</v>
      </c>
      <c r="Z152" s="176">
        <f t="shared" ref="Z152" si="1646">I152</f>
        <v>0</v>
      </c>
      <c r="AA152" s="176">
        <f t="shared" ref="AA152" si="1647">J152</f>
        <v>0</v>
      </c>
      <c r="AB152" s="3">
        <f t="shared" ref="AB152" si="1648">IF(Z152&gt;0,R152*T152*W152*Z152,IF(W152&gt;0,R152*T152*W152,R152*T152))</f>
        <v>0</v>
      </c>
      <c r="AC152" s="3">
        <f t="shared" ref="AC152" si="1649">AB152-AF152</f>
        <v>0</v>
      </c>
      <c r="AD152" s="3">
        <f t="shared" ref="AD152" si="1650">ROUNDDOWN(AC152/2,0)</f>
        <v>0</v>
      </c>
      <c r="AE152" s="3">
        <f t="shared" ref="AE152" si="1651">AC152-AD152</f>
        <v>0</v>
      </c>
      <c r="AF152" s="177">
        <f t="shared" ref="AF152" si="1652">O152</f>
        <v>0</v>
      </c>
      <c r="AH152" s="217" t="str">
        <f t="shared" ref="AH152" si="1653">IF(AB152&gt;=1000000,"相見積書提出必要",IF(AB152&gt;=100000,"見積書提出必要",""))</f>
        <v/>
      </c>
      <c r="AI152" s="186">
        <f t="shared" ref="AI152" si="1654">AB152-K152</f>
        <v>0</v>
      </c>
      <c r="AJ152" s="186">
        <f t="shared" ref="AJ152" si="1655">AC152-L152</f>
        <v>0</v>
      </c>
      <c r="AK152" s="186">
        <f t="shared" ref="AK152" si="1656">AD152-M152</f>
        <v>0</v>
      </c>
      <c r="AL152" s="186">
        <f t="shared" ref="AL152" si="1657">AE152-N152</f>
        <v>0</v>
      </c>
      <c r="AM152" s="186">
        <f t="shared" ref="AM152" si="1658">AF152-O152</f>
        <v>0</v>
      </c>
    </row>
    <row r="153" spans="1:39" ht="19.899999999999999" customHeight="1">
      <c r="A153" s="200" t="str">
        <f>'様式4-1'!A153</f>
        <v>【】</v>
      </c>
      <c r="B153" s="493">
        <f>'様式4-1'!B153</f>
        <v>0</v>
      </c>
      <c r="C153" s="493"/>
      <c r="D153" s="493"/>
      <c r="E153" s="493"/>
      <c r="F153" s="493"/>
      <c r="G153" s="493"/>
      <c r="H153" s="493"/>
      <c r="I153" s="493"/>
      <c r="J153" s="494"/>
      <c r="K153" s="4"/>
      <c r="L153" s="4"/>
      <c r="M153" s="4"/>
      <c r="N153" s="4"/>
      <c r="O153" s="4"/>
      <c r="P153" s="167"/>
      <c r="Q153" s="168"/>
      <c r="R153" s="7" t="str">
        <f t="shared" ref="R153:R154" si="1659">A153</f>
        <v>【】</v>
      </c>
      <c r="S153" s="495">
        <f t="shared" ref="S153" si="1660">B153</f>
        <v>0</v>
      </c>
      <c r="T153" s="495"/>
      <c r="U153" s="495"/>
      <c r="V153" s="495"/>
      <c r="W153" s="495"/>
      <c r="X153" s="495"/>
      <c r="Y153" s="495"/>
      <c r="Z153" s="495"/>
      <c r="AA153" s="496"/>
      <c r="AB153" s="4"/>
      <c r="AC153" s="4"/>
      <c r="AD153" s="4"/>
      <c r="AE153" s="4"/>
      <c r="AF153" s="4"/>
      <c r="AH153" s="216"/>
      <c r="AI153" s="185"/>
      <c r="AJ153" s="185"/>
      <c r="AK153" s="185"/>
      <c r="AL153" s="185"/>
      <c r="AM153" s="185"/>
    </row>
    <row r="154" spans="1:39" ht="19.899999999999999" customHeight="1">
      <c r="A154" s="201">
        <f>'様式4-1'!A154</f>
        <v>0</v>
      </c>
      <c r="B154" s="5" t="s">
        <v>11</v>
      </c>
      <c r="C154" s="5">
        <f>'様式4-1'!C154</f>
        <v>0</v>
      </c>
      <c r="D154" s="5">
        <f>'様式4-1'!D154</f>
        <v>0</v>
      </c>
      <c r="E154" s="5" t="s">
        <v>11</v>
      </c>
      <c r="F154" s="5">
        <f>'様式4-1'!F154</f>
        <v>0</v>
      </c>
      <c r="G154" s="5">
        <f>'様式4-1'!G154</f>
        <v>0</v>
      </c>
      <c r="H154" s="5" t="s">
        <v>11</v>
      </c>
      <c r="I154" s="5">
        <f>'様式4-1'!I154</f>
        <v>0</v>
      </c>
      <c r="J154" s="5">
        <f>'様式4-1'!J154</f>
        <v>0</v>
      </c>
      <c r="K154" s="3">
        <f t="shared" ref="K154" si="1661">IF(I154&gt;0,A154*C154*F154*I154,IF(F154&gt;0,A154*C154*F154,A154*C154))</f>
        <v>0</v>
      </c>
      <c r="L154" s="3">
        <f t="shared" ref="L154" si="1662">K154-O154</f>
        <v>0</v>
      </c>
      <c r="M154" s="3">
        <f t="shared" ref="M154" si="1663">ROUNDDOWN(L154/2,0)</f>
        <v>0</v>
      </c>
      <c r="N154" s="3">
        <f t="shared" ref="N154" si="1664">L154-M154</f>
        <v>0</v>
      </c>
      <c r="O154" s="3">
        <f>'様式4-1'!O154</f>
        <v>0</v>
      </c>
      <c r="P154" s="167"/>
      <c r="Q154" s="168"/>
      <c r="R154" s="175">
        <f t="shared" si="1659"/>
        <v>0</v>
      </c>
      <c r="S154" s="5" t="s">
        <v>11</v>
      </c>
      <c r="T154" s="176">
        <f t="shared" ref="T154" si="1665">C154</f>
        <v>0</v>
      </c>
      <c r="U154" s="176">
        <f t="shared" ref="U154" si="1666">D154</f>
        <v>0</v>
      </c>
      <c r="V154" s="5" t="s">
        <v>11</v>
      </c>
      <c r="W154" s="176">
        <f t="shared" ref="W154" si="1667">F154</f>
        <v>0</v>
      </c>
      <c r="X154" s="176">
        <f t="shared" ref="X154" si="1668">G154</f>
        <v>0</v>
      </c>
      <c r="Y154" s="5" t="s">
        <v>11</v>
      </c>
      <c r="Z154" s="176">
        <f t="shared" ref="Z154" si="1669">I154</f>
        <v>0</v>
      </c>
      <c r="AA154" s="176">
        <f t="shared" ref="AA154" si="1670">J154</f>
        <v>0</v>
      </c>
      <c r="AB154" s="3">
        <f t="shared" ref="AB154" si="1671">IF(Z154&gt;0,R154*T154*W154*Z154,IF(W154&gt;0,R154*T154*W154,R154*T154))</f>
        <v>0</v>
      </c>
      <c r="AC154" s="3">
        <f t="shared" ref="AC154" si="1672">AB154-AF154</f>
        <v>0</v>
      </c>
      <c r="AD154" s="3">
        <f t="shared" ref="AD154" si="1673">ROUNDDOWN(AC154/2,0)</f>
        <v>0</v>
      </c>
      <c r="AE154" s="3">
        <f t="shared" ref="AE154" si="1674">AC154-AD154</f>
        <v>0</v>
      </c>
      <c r="AF154" s="177">
        <f t="shared" ref="AF154" si="1675">O154</f>
        <v>0</v>
      </c>
      <c r="AH154" s="217" t="str">
        <f t="shared" ref="AH154" si="1676">IF(AB154&gt;=1000000,"相見積書提出必要",IF(AB154&gt;=100000,"見積書提出必要",""))</f>
        <v/>
      </c>
      <c r="AI154" s="186">
        <f t="shared" ref="AI154" si="1677">AB154-K154</f>
        <v>0</v>
      </c>
      <c r="AJ154" s="186">
        <f t="shared" ref="AJ154" si="1678">AC154-L154</f>
        <v>0</v>
      </c>
      <c r="AK154" s="186">
        <f t="shared" ref="AK154" si="1679">AD154-M154</f>
        <v>0</v>
      </c>
      <c r="AL154" s="186">
        <f t="shared" ref="AL154" si="1680">AE154-N154</f>
        <v>0</v>
      </c>
      <c r="AM154" s="186">
        <f t="shared" ref="AM154" si="1681">AF154-O154</f>
        <v>0</v>
      </c>
    </row>
    <row r="155" spans="1:39" ht="19.899999999999999" customHeight="1">
      <c r="A155" s="200" t="str">
        <f>'様式4-1'!A155</f>
        <v>【】</v>
      </c>
      <c r="B155" s="493">
        <f>'様式4-1'!B155</f>
        <v>0</v>
      </c>
      <c r="C155" s="493"/>
      <c r="D155" s="493"/>
      <c r="E155" s="493"/>
      <c r="F155" s="493"/>
      <c r="G155" s="493"/>
      <c r="H155" s="493"/>
      <c r="I155" s="493"/>
      <c r="J155" s="494"/>
      <c r="K155" s="4"/>
      <c r="L155" s="4"/>
      <c r="M155" s="4"/>
      <c r="N155" s="4"/>
      <c r="O155" s="4"/>
      <c r="P155" s="167"/>
      <c r="Q155" s="168"/>
      <c r="R155" s="7" t="str">
        <f t="shared" ref="R155:R156" si="1682">A155</f>
        <v>【】</v>
      </c>
      <c r="S155" s="495">
        <f t="shared" ref="S155" si="1683">B155</f>
        <v>0</v>
      </c>
      <c r="T155" s="495"/>
      <c r="U155" s="495"/>
      <c r="V155" s="495"/>
      <c r="W155" s="495"/>
      <c r="X155" s="495"/>
      <c r="Y155" s="495"/>
      <c r="Z155" s="495"/>
      <c r="AA155" s="496"/>
      <c r="AB155" s="4"/>
      <c r="AC155" s="4"/>
      <c r="AD155" s="4"/>
      <c r="AE155" s="4"/>
      <c r="AF155" s="4"/>
      <c r="AH155" s="216"/>
      <c r="AI155" s="185"/>
      <c r="AJ155" s="185"/>
      <c r="AK155" s="185"/>
      <c r="AL155" s="185"/>
      <c r="AM155" s="185"/>
    </row>
    <row r="156" spans="1:39" ht="19.899999999999999" customHeight="1">
      <c r="A156" s="201">
        <f>'様式4-1'!A156</f>
        <v>0</v>
      </c>
      <c r="B156" s="5" t="s">
        <v>11</v>
      </c>
      <c r="C156" s="5">
        <f>'様式4-1'!C156</f>
        <v>0</v>
      </c>
      <c r="D156" s="5">
        <f>'様式4-1'!D156</f>
        <v>0</v>
      </c>
      <c r="E156" s="5" t="s">
        <v>11</v>
      </c>
      <c r="F156" s="5">
        <f>'様式4-1'!F156</f>
        <v>0</v>
      </c>
      <c r="G156" s="5">
        <f>'様式4-1'!G156</f>
        <v>0</v>
      </c>
      <c r="H156" s="5" t="s">
        <v>11</v>
      </c>
      <c r="I156" s="5">
        <f>'様式4-1'!I156</f>
        <v>0</v>
      </c>
      <c r="J156" s="5">
        <f>'様式4-1'!J156</f>
        <v>0</v>
      </c>
      <c r="K156" s="3">
        <f t="shared" ref="K156" si="1684">IF(I156&gt;0,A156*C156*F156*I156,IF(F156&gt;0,A156*C156*F156,A156*C156))</f>
        <v>0</v>
      </c>
      <c r="L156" s="3">
        <f t="shared" ref="L156" si="1685">K156-O156</f>
        <v>0</v>
      </c>
      <c r="M156" s="3">
        <f t="shared" ref="M156" si="1686">ROUNDDOWN(L156/2,0)</f>
        <v>0</v>
      </c>
      <c r="N156" s="3">
        <f t="shared" ref="N156" si="1687">L156-M156</f>
        <v>0</v>
      </c>
      <c r="O156" s="3">
        <f>'様式4-1'!O156</f>
        <v>0</v>
      </c>
      <c r="P156" s="167"/>
      <c r="Q156" s="168"/>
      <c r="R156" s="175">
        <f t="shared" si="1682"/>
        <v>0</v>
      </c>
      <c r="S156" s="5" t="s">
        <v>11</v>
      </c>
      <c r="T156" s="176">
        <f t="shared" ref="T156" si="1688">C156</f>
        <v>0</v>
      </c>
      <c r="U156" s="176">
        <f t="shared" ref="U156" si="1689">D156</f>
        <v>0</v>
      </c>
      <c r="V156" s="5" t="s">
        <v>11</v>
      </c>
      <c r="W156" s="176">
        <f t="shared" ref="W156" si="1690">F156</f>
        <v>0</v>
      </c>
      <c r="X156" s="176">
        <f t="shared" ref="X156" si="1691">G156</f>
        <v>0</v>
      </c>
      <c r="Y156" s="5" t="s">
        <v>11</v>
      </c>
      <c r="Z156" s="176">
        <f t="shared" ref="Z156" si="1692">I156</f>
        <v>0</v>
      </c>
      <c r="AA156" s="176">
        <f t="shared" ref="AA156" si="1693">J156</f>
        <v>0</v>
      </c>
      <c r="AB156" s="3">
        <f t="shared" ref="AB156" si="1694">IF(Z156&gt;0,R156*T156*W156*Z156,IF(W156&gt;0,R156*T156*W156,R156*T156))</f>
        <v>0</v>
      </c>
      <c r="AC156" s="3">
        <f t="shared" ref="AC156" si="1695">AB156-AF156</f>
        <v>0</v>
      </c>
      <c r="AD156" s="3">
        <f t="shared" ref="AD156" si="1696">ROUNDDOWN(AC156/2,0)</f>
        <v>0</v>
      </c>
      <c r="AE156" s="3">
        <f t="shared" ref="AE156" si="1697">AC156-AD156</f>
        <v>0</v>
      </c>
      <c r="AF156" s="177">
        <f t="shared" ref="AF156" si="1698">O156</f>
        <v>0</v>
      </c>
      <c r="AH156" s="217" t="str">
        <f t="shared" ref="AH156" si="1699">IF(AB156&gt;=1000000,"相見積書提出必要",IF(AB156&gt;=100000,"見積書提出必要",""))</f>
        <v/>
      </c>
      <c r="AI156" s="186">
        <f t="shared" ref="AI156" si="1700">AB156-K156</f>
        <v>0</v>
      </c>
      <c r="AJ156" s="186">
        <f t="shared" ref="AJ156" si="1701">AC156-L156</f>
        <v>0</v>
      </c>
      <c r="AK156" s="186">
        <f t="shared" ref="AK156" si="1702">AD156-M156</f>
        <v>0</v>
      </c>
      <c r="AL156" s="186">
        <f t="shared" ref="AL156" si="1703">AE156-N156</f>
        <v>0</v>
      </c>
      <c r="AM156" s="186">
        <f t="shared" ref="AM156" si="1704">AF156-O156</f>
        <v>0</v>
      </c>
    </row>
    <row r="157" spans="1:39" ht="19.899999999999999" customHeight="1">
      <c r="A157" s="200" t="str">
        <f>'様式4-1'!A157</f>
        <v>【】</v>
      </c>
      <c r="B157" s="493">
        <f>'様式4-1'!B157</f>
        <v>0</v>
      </c>
      <c r="C157" s="493"/>
      <c r="D157" s="493"/>
      <c r="E157" s="493"/>
      <c r="F157" s="493"/>
      <c r="G157" s="493"/>
      <c r="H157" s="493"/>
      <c r="I157" s="493"/>
      <c r="J157" s="494"/>
      <c r="K157" s="4"/>
      <c r="L157" s="4"/>
      <c r="M157" s="4"/>
      <c r="N157" s="4"/>
      <c r="O157" s="4"/>
      <c r="P157" s="167"/>
      <c r="Q157" s="168"/>
      <c r="R157" s="7" t="str">
        <f t="shared" ref="R157:R158" si="1705">A157</f>
        <v>【】</v>
      </c>
      <c r="S157" s="495">
        <f t="shared" ref="S157" si="1706">B157</f>
        <v>0</v>
      </c>
      <c r="T157" s="495"/>
      <c r="U157" s="495"/>
      <c r="V157" s="495"/>
      <c r="W157" s="495"/>
      <c r="X157" s="495"/>
      <c r="Y157" s="495"/>
      <c r="Z157" s="495"/>
      <c r="AA157" s="496"/>
      <c r="AB157" s="4"/>
      <c r="AC157" s="4"/>
      <c r="AD157" s="4"/>
      <c r="AE157" s="4"/>
      <c r="AF157" s="4"/>
      <c r="AH157" s="216"/>
      <c r="AI157" s="185"/>
      <c r="AJ157" s="185"/>
      <c r="AK157" s="185"/>
      <c r="AL157" s="185"/>
      <c r="AM157" s="185"/>
    </row>
    <row r="158" spans="1:39" ht="19.899999999999999" customHeight="1">
      <c r="A158" s="201">
        <f>'様式4-1'!A158</f>
        <v>0</v>
      </c>
      <c r="B158" s="5" t="s">
        <v>11</v>
      </c>
      <c r="C158" s="5">
        <f>'様式4-1'!C158</f>
        <v>0</v>
      </c>
      <c r="D158" s="5">
        <f>'様式4-1'!D158</f>
        <v>0</v>
      </c>
      <c r="E158" s="5" t="s">
        <v>11</v>
      </c>
      <c r="F158" s="5">
        <f>'様式4-1'!F158</f>
        <v>0</v>
      </c>
      <c r="G158" s="5">
        <f>'様式4-1'!G158</f>
        <v>0</v>
      </c>
      <c r="H158" s="5" t="s">
        <v>11</v>
      </c>
      <c r="I158" s="5">
        <f>'様式4-1'!I158</f>
        <v>0</v>
      </c>
      <c r="J158" s="5">
        <f>'様式4-1'!J158</f>
        <v>0</v>
      </c>
      <c r="K158" s="3">
        <f t="shared" ref="K158" si="1707">IF(I158&gt;0,A158*C158*F158*I158,IF(F158&gt;0,A158*C158*F158,A158*C158))</f>
        <v>0</v>
      </c>
      <c r="L158" s="3">
        <f t="shared" ref="L158" si="1708">K158-O158</f>
        <v>0</v>
      </c>
      <c r="M158" s="3">
        <f t="shared" ref="M158" si="1709">ROUNDDOWN(L158/2,0)</f>
        <v>0</v>
      </c>
      <c r="N158" s="3">
        <f t="shared" ref="N158" si="1710">L158-M158</f>
        <v>0</v>
      </c>
      <c r="O158" s="3">
        <f>'様式4-1'!O158</f>
        <v>0</v>
      </c>
      <c r="P158" s="167"/>
      <c r="Q158" s="168"/>
      <c r="R158" s="175">
        <f t="shared" si="1705"/>
        <v>0</v>
      </c>
      <c r="S158" s="5" t="s">
        <v>11</v>
      </c>
      <c r="T158" s="176">
        <f t="shared" ref="T158" si="1711">C158</f>
        <v>0</v>
      </c>
      <c r="U158" s="176">
        <f t="shared" ref="U158" si="1712">D158</f>
        <v>0</v>
      </c>
      <c r="V158" s="5" t="s">
        <v>11</v>
      </c>
      <c r="W158" s="176">
        <f t="shared" ref="W158" si="1713">F158</f>
        <v>0</v>
      </c>
      <c r="X158" s="176">
        <f t="shared" ref="X158" si="1714">G158</f>
        <v>0</v>
      </c>
      <c r="Y158" s="5" t="s">
        <v>11</v>
      </c>
      <c r="Z158" s="176">
        <f t="shared" ref="Z158" si="1715">I158</f>
        <v>0</v>
      </c>
      <c r="AA158" s="176">
        <f t="shared" ref="AA158" si="1716">J158</f>
        <v>0</v>
      </c>
      <c r="AB158" s="3">
        <f t="shared" ref="AB158" si="1717">IF(Z158&gt;0,R158*T158*W158*Z158,IF(W158&gt;0,R158*T158*W158,R158*T158))</f>
        <v>0</v>
      </c>
      <c r="AC158" s="3">
        <f t="shared" ref="AC158" si="1718">AB158-AF158</f>
        <v>0</v>
      </c>
      <c r="AD158" s="3">
        <f t="shared" ref="AD158" si="1719">ROUNDDOWN(AC158/2,0)</f>
        <v>0</v>
      </c>
      <c r="AE158" s="3">
        <f t="shared" ref="AE158" si="1720">AC158-AD158</f>
        <v>0</v>
      </c>
      <c r="AF158" s="177">
        <f t="shared" ref="AF158" si="1721">O158</f>
        <v>0</v>
      </c>
      <c r="AH158" s="217" t="str">
        <f t="shared" ref="AH158" si="1722">IF(AB158&gt;=1000000,"相見積書提出必要",IF(AB158&gt;=100000,"見積書提出必要",""))</f>
        <v/>
      </c>
      <c r="AI158" s="186">
        <f t="shared" ref="AI158" si="1723">AB158-K158</f>
        <v>0</v>
      </c>
      <c r="AJ158" s="186">
        <f t="shared" ref="AJ158" si="1724">AC158-L158</f>
        <v>0</v>
      </c>
      <c r="AK158" s="186">
        <f t="shared" ref="AK158" si="1725">AD158-M158</f>
        <v>0</v>
      </c>
      <c r="AL158" s="186">
        <f t="shared" ref="AL158" si="1726">AE158-N158</f>
        <v>0</v>
      </c>
      <c r="AM158" s="186">
        <f t="shared" ref="AM158" si="1727">AF158-O158</f>
        <v>0</v>
      </c>
    </row>
    <row r="159" spans="1:39" ht="19.899999999999999" customHeight="1">
      <c r="A159" s="200" t="str">
        <f>'様式4-1'!A159</f>
        <v>【】</v>
      </c>
      <c r="B159" s="493">
        <f>'様式4-1'!B159</f>
        <v>0</v>
      </c>
      <c r="C159" s="493"/>
      <c r="D159" s="493"/>
      <c r="E159" s="493"/>
      <c r="F159" s="493"/>
      <c r="G159" s="493"/>
      <c r="H159" s="493"/>
      <c r="I159" s="493"/>
      <c r="J159" s="494"/>
      <c r="K159" s="4"/>
      <c r="L159" s="4"/>
      <c r="M159" s="4"/>
      <c r="N159" s="4"/>
      <c r="O159" s="4"/>
      <c r="P159" s="167"/>
      <c r="Q159" s="168"/>
      <c r="R159" s="7" t="str">
        <f t="shared" ref="R159:R160" si="1728">A159</f>
        <v>【】</v>
      </c>
      <c r="S159" s="495">
        <f t="shared" ref="S159" si="1729">B159</f>
        <v>0</v>
      </c>
      <c r="T159" s="495"/>
      <c r="U159" s="495"/>
      <c r="V159" s="495"/>
      <c r="W159" s="495"/>
      <c r="X159" s="495"/>
      <c r="Y159" s="495"/>
      <c r="Z159" s="495"/>
      <c r="AA159" s="496"/>
      <c r="AB159" s="4"/>
      <c r="AC159" s="4"/>
      <c r="AD159" s="4"/>
      <c r="AE159" s="4"/>
      <c r="AF159" s="4"/>
      <c r="AH159" s="216"/>
      <c r="AI159" s="185"/>
      <c r="AJ159" s="185"/>
      <c r="AK159" s="185"/>
      <c r="AL159" s="185"/>
      <c r="AM159" s="185"/>
    </row>
    <row r="160" spans="1:39" ht="19.899999999999999" customHeight="1">
      <c r="A160" s="201">
        <f>'様式4-1'!A160</f>
        <v>0</v>
      </c>
      <c r="B160" s="5" t="s">
        <v>11</v>
      </c>
      <c r="C160" s="5">
        <f>'様式4-1'!C160</f>
        <v>0</v>
      </c>
      <c r="D160" s="5">
        <f>'様式4-1'!D160</f>
        <v>0</v>
      </c>
      <c r="E160" s="5" t="s">
        <v>11</v>
      </c>
      <c r="F160" s="5">
        <f>'様式4-1'!F160</f>
        <v>0</v>
      </c>
      <c r="G160" s="5">
        <f>'様式4-1'!G160</f>
        <v>0</v>
      </c>
      <c r="H160" s="5" t="s">
        <v>11</v>
      </c>
      <c r="I160" s="5">
        <f>'様式4-1'!I160</f>
        <v>0</v>
      </c>
      <c r="J160" s="5">
        <f>'様式4-1'!J160</f>
        <v>0</v>
      </c>
      <c r="K160" s="3">
        <f t="shared" ref="K160" si="1730">IF(I160&gt;0,A160*C160*F160*I160,IF(F160&gt;0,A160*C160*F160,A160*C160))</f>
        <v>0</v>
      </c>
      <c r="L160" s="3">
        <f t="shared" ref="L160" si="1731">K160-O160</f>
        <v>0</v>
      </c>
      <c r="M160" s="3">
        <f t="shared" ref="M160" si="1732">ROUNDDOWN(L160/2,0)</f>
        <v>0</v>
      </c>
      <c r="N160" s="3">
        <f t="shared" ref="N160" si="1733">L160-M160</f>
        <v>0</v>
      </c>
      <c r="O160" s="3">
        <f>'様式4-1'!O160</f>
        <v>0</v>
      </c>
      <c r="P160" s="167"/>
      <c r="Q160" s="168"/>
      <c r="R160" s="175">
        <f t="shared" si="1728"/>
        <v>0</v>
      </c>
      <c r="S160" s="5" t="s">
        <v>11</v>
      </c>
      <c r="T160" s="176">
        <f t="shared" ref="T160" si="1734">C160</f>
        <v>0</v>
      </c>
      <c r="U160" s="176">
        <f t="shared" ref="U160" si="1735">D160</f>
        <v>0</v>
      </c>
      <c r="V160" s="5" t="s">
        <v>11</v>
      </c>
      <c r="W160" s="176">
        <f t="shared" ref="W160" si="1736">F160</f>
        <v>0</v>
      </c>
      <c r="X160" s="176">
        <f t="shared" ref="X160" si="1737">G160</f>
        <v>0</v>
      </c>
      <c r="Y160" s="5" t="s">
        <v>11</v>
      </c>
      <c r="Z160" s="176">
        <f t="shared" ref="Z160" si="1738">I160</f>
        <v>0</v>
      </c>
      <c r="AA160" s="176">
        <f t="shared" ref="AA160" si="1739">J160</f>
        <v>0</v>
      </c>
      <c r="AB160" s="3">
        <f t="shared" ref="AB160" si="1740">IF(Z160&gt;0,R160*T160*W160*Z160,IF(W160&gt;0,R160*T160*W160,R160*T160))</f>
        <v>0</v>
      </c>
      <c r="AC160" s="3">
        <f t="shared" ref="AC160" si="1741">AB160-AF160</f>
        <v>0</v>
      </c>
      <c r="AD160" s="3">
        <f t="shared" ref="AD160" si="1742">ROUNDDOWN(AC160/2,0)</f>
        <v>0</v>
      </c>
      <c r="AE160" s="3">
        <f t="shared" ref="AE160" si="1743">AC160-AD160</f>
        <v>0</v>
      </c>
      <c r="AF160" s="177">
        <f t="shared" ref="AF160" si="1744">O160</f>
        <v>0</v>
      </c>
      <c r="AH160" s="217" t="str">
        <f t="shared" ref="AH160" si="1745">IF(AB160&gt;=1000000,"相見積書提出必要",IF(AB160&gt;=100000,"見積書提出必要",""))</f>
        <v/>
      </c>
      <c r="AI160" s="186">
        <f t="shared" ref="AI160" si="1746">AB160-K160</f>
        <v>0</v>
      </c>
      <c r="AJ160" s="186">
        <f t="shared" ref="AJ160" si="1747">AC160-L160</f>
        <v>0</v>
      </c>
      <c r="AK160" s="186">
        <f t="shared" ref="AK160" si="1748">AD160-M160</f>
        <v>0</v>
      </c>
      <c r="AL160" s="186">
        <f t="shared" ref="AL160" si="1749">AE160-N160</f>
        <v>0</v>
      </c>
      <c r="AM160" s="186">
        <f t="shared" ref="AM160" si="1750">AF160-O160</f>
        <v>0</v>
      </c>
    </row>
    <row r="161" spans="1:39" ht="19.899999999999999" customHeight="1">
      <c r="A161" s="200" t="str">
        <f>'様式4-1'!A161</f>
        <v>【】</v>
      </c>
      <c r="B161" s="493">
        <f>'様式4-1'!B161</f>
        <v>0</v>
      </c>
      <c r="C161" s="493"/>
      <c r="D161" s="493"/>
      <c r="E161" s="493"/>
      <c r="F161" s="493"/>
      <c r="G161" s="493"/>
      <c r="H161" s="493"/>
      <c r="I161" s="493"/>
      <c r="J161" s="494"/>
      <c r="K161" s="4"/>
      <c r="L161" s="4"/>
      <c r="M161" s="4"/>
      <c r="N161" s="4"/>
      <c r="O161" s="4"/>
      <c r="P161" s="167"/>
      <c r="Q161" s="168"/>
      <c r="R161" s="7" t="str">
        <f t="shared" ref="R161:R162" si="1751">A161</f>
        <v>【】</v>
      </c>
      <c r="S161" s="495">
        <f t="shared" ref="S161" si="1752">B161</f>
        <v>0</v>
      </c>
      <c r="T161" s="495"/>
      <c r="U161" s="495"/>
      <c r="V161" s="495"/>
      <c r="W161" s="495"/>
      <c r="X161" s="495"/>
      <c r="Y161" s="495"/>
      <c r="Z161" s="495"/>
      <c r="AA161" s="496"/>
      <c r="AB161" s="4"/>
      <c r="AC161" s="4"/>
      <c r="AD161" s="4"/>
      <c r="AE161" s="4"/>
      <c r="AF161" s="4"/>
      <c r="AH161" s="216"/>
      <c r="AI161" s="185"/>
      <c r="AJ161" s="185"/>
      <c r="AK161" s="185"/>
      <c r="AL161" s="185"/>
      <c r="AM161" s="185"/>
    </row>
    <row r="162" spans="1:39" ht="19.899999999999999" customHeight="1">
      <c r="A162" s="201">
        <f>'様式4-1'!A162</f>
        <v>0</v>
      </c>
      <c r="B162" s="5" t="s">
        <v>11</v>
      </c>
      <c r="C162" s="5">
        <f>'様式4-1'!C162</f>
        <v>0</v>
      </c>
      <c r="D162" s="5">
        <f>'様式4-1'!D162</f>
        <v>0</v>
      </c>
      <c r="E162" s="5" t="s">
        <v>11</v>
      </c>
      <c r="F162" s="5">
        <f>'様式4-1'!F162</f>
        <v>0</v>
      </c>
      <c r="G162" s="5">
        <f>'様式4-1'!G162</f>
        <v>0</v>
      </c>
      <c r="H162" s="5" t="s">
        <v>11</v>
      </c>
      <c r="I162" s="5">
        <f>'様式4-1'!I162</f>
        <v>0</v>
      </c>
      <c r="J162" s="5">
        <f>'様式4-1'!J162</f>
        <v>0</v>
      </c>
      <c r="K162" s="3">
        <f t="shared" ref="K162" si="1753">IF(I162&gt;0,A162*C162*F162*I162,IF(F162&gt;0,A162*C162*F162,A162*C162))</f>
        <v>0</v>
      </c>
      <c r="L162" s="3">
        <f t="shared" ref="L162" si="1754">K162-O162</f>
        <v>0</v>
      </c>
      <c r="M162" s="3">
        <f t="shared" ref="M162" si="1755">ROUNDDOWN(L162/2,0)</f>
        <v>0</v>
      </c>
      <c r="N162" s="3">
        <f t="shared" ref="N162" si="1756">L162-M162</f>
        <v>0</v>
      </c>
      <c r="O162" s="3">
        <f>'様式4-1'!O162</f>
        <v>0</v>
      </c>
      <c r="P162" s="167"/>
      <c r="Q162" s="168"/>
      <c r="R162" s="175">
        <f t="shared" si="1751"/>
        <v>0</v>
      </c>
      <c r="S162" s="5" t="s">
        <v>11</v>
      </c>
      <c r="T162" s="176">
        <f t="shared" ref="T162" si="1757">C162</f>
        <v>0</v>
      </c>
      <c r="U162" s="176">
        <f t="shared" ref="U162" si="1758">D162</f>
        <v>0</v>
      </c>
      <c r="V162" s="5" t="s">
        <v>11</v>
      </c>
      <c r="W162" s="176">
        <f t="shared" ref="W162" si="1759">F162</f>
        <v>0</v>
      </c>
      <c r="X162" s="176">
        <f t="shared" ref="X162" si="1760">G162</f>
        <v>0</v>
      </c>
      <c r="Y162" s="5" t="s">
        <v>11</v>
      </c>
      <c r="Z162" s="176">
        <f t="shared" ref="Z162" si="1761">I162</f>
        <v>0</v>
      </c>
      <c r="AA162" s="176">
        <f t="shared" ref="AA162" si="1762">J162</f>
        <v>0</v>
      </c>
      <c r="AB162" s="3">
        <f t="shared" ref="AB162" si="1763">IF(Z162&gt;0,R162*T162*W162*Z162,IF(W162&gt;0,R162*T162*W162,R162*T162))</f>
        <v>0</v>
      </c>
      <c r="AC162" s="3">
        <f t="shared" ref="AC162" si="1764">AB162-AF162</f>
        <v>0</v>
      </c>
      <c r="AD162" s="3">
        <f t="shared" ref="AD162" si="1765">ROUNDDOWN(AC162/2,0)</f>
        <v>0</v>
      </c>
      <c r="AE162" s="3">
        <f t="shared" ref="AE162" si="1766">AC162-AD162</f>
        <v>0</v>
      </c>
      <c r="AF162" s="177">
        <f t="shared" ref="AF162" si="1767">O162</f>
        <v>0</v>
      </c>
      <c r="AH162" s="217" t="str">
        <f t="shared" ref="AH162" si="1768">IF(AB162&gt;=1000000,"相見積書提出必要",IF(AB162&gt;=100000,"見積書提出必要",""))</f>
        <v/>
      </c>
      <c r="AI162" s="186">
        <f t="shared" ref="AI162" si="1769">AB162-K162</f>
        <v>0</v>
      </c>
      <c r="AJ162" s="186">
        <f t="shared" ref="AJ162" si="1770">AC162-L162</f>
        <v>0</v>
      </c>
      <c r="AK162" s="186">
        <f t="shared" ref="AK162" si="1771">AD162-M162</f>
        <v>0</v>
      </c>
      <c r="AL162" s="186">
        <f t="shared" ref="AL162" si="1772">AE162-N162</f>
        <v>0</v>
      </c>
      <c r="AM162" s="186">
        <f t="shared" ref="AM162" si="1773">AF162-O162</f>
        <v>0</v>
      </c>
    </row>
    <row r="163" spans="1:39" ht="19.899999999999999" customHeight="1">
      <c r="A163" s="200" t="str">
        <f>'様式4-1'!A163</f>
        <v>【】</v>
      </c>
      <c r="B163" s="493">
        <f>'様式4-1'!B163</f>
        <v>0</v>
      </c>
      <c r="C163" s="493"/>
      <c r="D163" s="493"/>
      <c r="E163" s="493"/>
      <c r="F163" s="493"/>
      <c r="G163" s="493"/>
      <c r="H163" s="493"/>
      <c r="I163" s="493"/>
      <c r="J163" s="494"/>
      <c r="K163" s="4"/>
      <c r="L163" s="4"/>
      <c r="M163" s="4"/>
      <c r="N163" s="4"/>
      <c r="O163" s="4"/>
      <c r="P163" s="167"/>
      <c r="Q163" s="168"/>
      <c r="R163" s="7" t="str">
        <f t="shared" ref="R163:R164" si="1774">A163</f>
        <v>【】</v>
      </c>
      <c r="S163" s="495">
        <f t="shared" ref="S163" si="1775">B163</f>
        <v>0</v>
      </c>
      <c r="T163" s="495"/>
      <c r="U163" s="495"/>
      <c r="V163" s="495"/>
      <c r="W163" s="495"/>
      <c r="X163" s="495"/>
      <c r="Y163" s="495"/>
      <c r="Z163" s="495"/>
      <c r="AA163" s="496"/>
      <c r="AB163" s="4"/>
      <c r="AC163" s="4"/>
      <c r="AD163" s="4"/>
      <c r="AE163" s="4"/>
      <c r="AF163" s="4"/>
      <c r="AH163" s="216"/>
      <c r="AI163" s="185"/>
      <c r="AJ163" s="185"/>
      <c r="AK163" s="185"/>
      <c r="AL163" s="185"/>
      <c r="AM163" s="185"/>
    </row>
    <row r="164" spans="1:39" ht="19.899999999999999" customHeight="1">
      <c r="A164" s="201">
        <f>'様式4-1'!A164</f>
        <v>0</v>
      </c>
      <c r="B164" s="5" t="s">
        <v>11</v>
      </c>
      <c r="C164" s="5">
        <f>'様式4-1'!C164</f>
        <v>0</v>
      </c>
      <c r="D164" s="5">
        <f>'様式4-1'!D164</f>
        <v>0</v>
      </c>
      <c r="E164" s="5" t="s">
        <v>11</v>
      </c>
      <c r="F164" s="5">
        <f>'様式4-1'!F164</f>
        <v>0</v>
      </c>
      <c r="G164" s="5">
        <f>'様式4-1'!G164</f>
        <v>0</v>
      </c>
      <c r="H164" s="5" t="s">
        <v>11</v>
      </c>
      <c r="I164" s="5">
        <f>'様式4-1'!I164</f>
        <v>0</v>
      </c>
      <c r="J164" s="5">
        <f>'様式4-1'!J164</f>
        <v>0</v>
      </c>
      <c r="K164" s="3">
        <f t="shared" ref="K164" si="1776">IF(I164&gt;0,A164*C164*F164*I164,IF(F164&gt;0,A164*C164*F164,A164*C164))</f>
        <v>0</v>
      </c>
      <c r="L164" s="3">
        <f t="shared" ref="L164" si="1777">K164-O164</f>
        <v>0</v>
      </c>
      <c r="M164" s="3">
        <f t="shared" ref="M164" si="1778">ROUNDDOWN(L164/2,0)</f>
        <v>0</v>
      </c>
      <c r="N164" s="3">
        <f t="shared" ref="N164" si="1779">L164-M164</f>
        <v>0</v>
      </c>
      <c r="O164" s="3">
        <f>'様式4-1'!O164</f>
        <v>0</v>
      </c>
      <c r="P164" s="167"/>
      <c r="Q164" s="168"/>
      <c r="R164" s="175">
        <f t="shared" si="1774"/>
        <v>0</v>
      </c>
      <c r="S164" s="5" t="s">
        <v>11</v>
      </c>
      <c r="T164" s="176">
        <f t="shared" ref="T164" si="1780">C164</f>
        <v>0</v>
      </c>
      <c r="U164" s="176">
        <f t="shared" ref="U164" si="1781">D164</f>
        <v>0</v>
      </c>
      <c r="V164" s="5" t="s">
        <v>11</v>
      </c>
      <c r="W164" s="176">
        <f t="shared" ref="W164" si="1782">F164</f>
        <v>0</v>
      </c>
      <c r="X164" s="176">
        <f t="shared" ref="X164" si="1783">G164</f>
        <v>0</v>
      </c>
      <c r="Y164" s="5" t="s">
        <v>11</v>
      </c>
      <c r="Z164" s="176">
        <f t="shared" ref="Z164" si="1784">I164</f>
        <v>0</v>
      </c>
      <c r="AA164" s="176">
        <f t="shared" ref="AA164" si="1785">J164</f>
        <v>0</v>
      </c>
      <c r="AB164" s="3">
        <f t="shared" ref="AB164" si="1786">IF(Z164&gt;0,R164*T164*W164*Z164,IF(W164&gt;0,R164*T164*W164,R164*T164))</f>
        <v>0</v>
      </c>
      <c r="AC164" s="3">
        <f t="shared" ref="AC164" si="1787">AB164-AF164</f>
        <v>0</v>
      </c>
      <c r="AD164" s="3">
        <f t="shared" ref="AD164" si="1788">ROUNDDOWN(AC164/2,0)</f>
        <v>0</v>
      </c>
      <c r="AE164" s="3">
        <f t="shared" ref="AE164" si="1789">AC164-AD164</f>
        <v>0</v>
      </c>
      <c r="AF164" s="177">
        <f t="shared" ref="AF164" si="1790">O164</f>
        <v>0</v>
      </c>
      <c r="AH164" s="217" t="str">
        <f t="shared" ref="AH164" si="1791">IF(AB164&gt;=1000000,"相見積書提出必要",IF(AB164&gt;=100000,"見積書提出必要",""))</f>
        <v/>
      </c>
      <c r="AI164" s="186">
        <f t="shared" ref="AI164" si="1792">AB164-K164</f>
        <v>0</v>
      </c>
      <c r="AJ164" s="186">
        <f t="shared" ref="AJ164" si="1793">AC164-L164</f>
        <v>0</v>
      </c>
      <c r="AK164" s="186">
        <f t="shared" ref="AK164" si="1794">AD164-M164</f>
        <v>0</v>
      </c>
      <c r="AL164" s="186">
        <f t="shared" ref="AL164" si="1795">AE164-N164</f>
        <v>0</v>
      </c>
      <c r="AM164" s="186">
        <f t="shared" ref="AM164" si="1796">AF164-O164</f>
        <v>0</v>
      </c>
    </row>
    <row r="165" spans="1:39" ht="19.899999999999999" customHeight="1">
      <c r="A165" s="270" t="s">
        <v>33</v>
      </c>
      <c r="B165" s="299"/>
      <c r="C165" s="299"/>
      <c r="D165" s="299"/>
      <c r="E165" s="299"/>
      <c r="F165" s="299"/>
      <c r="G165" s="299"/>
      <c r="H165" s="299"/>
      <c r="I165" s="299"/>
      <c r="J165" s="300"/>
      <c r="K165" s="11">
        <f>SUM(K5:K164)</f>
        <v>0</v>
      </c>
      <c r="L165" s="11">
        <f>SUM(L5:L164)</f>
        <v>0</v>
      </c>
      <c r="M165" s="11">
        <f>SUM(M5:M164)</f>
        <v>0</v>
      </c>
      <c r="N165" s="11">
        <f>SUM(N5:N164)</f>
        <v>0</v>
      </c>
      <c r="O165" s="11">
        <f>SUM(O5:O164)</f>
        <v>0</v>
      </c>
      <c r="P165" s="167"/>
      <c r="Q165" s="168"/>
      <c r="R165" s="270" t="s">
        <v>33</v>
      </c>
      <c r="S165" s="299"/>
      <c r="T165" s="299"/>
      <c r="U165" s="299"/>
      <c r="V165" s="299"/>
      <c r="W165" s="299"/>
      <c r="X165" s="299"/>
      <c r="Y165" s="299"/>
      <c r="Z165" s="299"/>
      <c r="AA165" s="300"/>
      <c r="AB165" s="11">
        <f>SUM(AB5:AB164)</f>
        <v>0</v>
      </c>
      <c r="AC165" s="11">
        <f>SUM(AC5:AC164)</f>
        <v>0</v>
      </c>
      <c r="AD165" s="11">
        <f>SUM(AD5:AD164)</f>
        <v>0</v>
      </c>
      <c r="AE165" s="11">
        <f>SUM(AE5:AE164)</f>
        <v>0</v>
      </c>
      <c r="AF165" s="11">
        <f>SUM(AF5:AF164)</f>
        <v>0</v>
      </c>
      <c r="AH165" s="218"/>
      <c r="AI165" s="195">
        <f>SUM(AI5:AI164)</f>
        <v>0</v>
      </c>
      <c r="AJ165" s="195">
        <f>SUM(AJ5:AJ164)</f>
        <v>0</v>
      </c>
      <c r="AK165" s="195">
        <f>SUM(AK5:AK164)</f>
        <v>0</v>
      </c>
      <c r="AL165" s="195">
        <f>SUM(AL5:AL164)</f>
        <v>0</v>
      </c>
      <c r="AM165" s="195">
        <f>SUM(AM5:AM164)</f>
        <v>0</v>
      </c>
    </row>
    <row r="166" spans="1:39" ht="19.899999999999999" customHeight="1">
      <c r="P166" s="167"/>
      <c r="Q166" s="168"/>
    </row>
    <row r="167" spans="1:39" ht="19.899999999999999" customHeight="1">
      <c r="A167" s="12" t="s">
        <v>35</v>
      </c>
      <c r="P167" s="167"/>
      <c r="Q167" s="168"/>
      <c r="R167" s="12" t="s">
        <v>35</v>
      </c>
      <c r="AI167" s="499" t="s">
        <v>298</v>
      </c>
      <c r="AJ167" s="500"/>
      <c r="AK167" s="500"/>
      <c r="AL167" s="500"/>
      <c r="AM167" s="501"/>
    </row>
    <row r="168" spans="1:39" ht="19.899999999999999" customHeight="1">
      <c r="A168" s="293" t="s">
        <v>8</v>
      </c>
      <c r="B168" s="294"/>
      <c r="C168" s="294"/>
      <c r="D168" s="294"/>
      <c r="E168" s="294"/>
      <c r="F168" s="294"/>
      <c r="G168" s="294"/>
      <c r="H168" s="294"/>
      <c r="I168" s="294"/>
      <c r="J168" s="295"/>
      <c r="K168" s="263" t="s">
        <v>12</v>
      </c>
      <c r="L168" s="301" t="s">
        <v>13</v>
      </c>
      <c r="M168" s="301"/>
      <c r="N168" s="301"/>
      <c r="O168" s="72" t="s">
        <v>16</v>
      </c>
      <c r="P168" s="167"/>
      <c r="Q168" s="168"/>
      <c r="R168" s="293" t="s">
        <v>8</v>
      </c>
      <c r="S168" s="294"/>
      <c r="T168" s="294"/>
      <c r="U168" s="294"/>
      <c r="V168" s="294"/>
      <c r="W168" s="294"/>
      <c r="X168" s="294"/>
      <c r="Y168" s="294"/>
      <c r="Z168" s="294"/>
      <c r="AA168" s="295"/>
      <c r="AB168" s="263" t="s">
        <v>12</v>
      </c>
      <c r="AC168" s="301" t="s">
        <v>13</v>
      </c>
      <c r="AD168" s="301"/>
      <c r="AE168" s="301"/>
      <c r="AF168" s="72" t="s">
        <v>16</v>
      </c>
      <c r="AH168" s="304" t="s">
        <v>310</v>
      </c>
      <c r="AI168" s="301" t="s">
        <v>12</v>
      </c>
      <c r="AJ168" s="301" t="s">
        <v>13</v>
      </c>
      <c r="AK168" s="301"/>
      <c r="AL168" s="301"/>
      <c r="AM168" s="72" t="s">
        <v>16</v>
      </c>
    </row>
    <row r="169" spans="1:39" ht="19.899999999999999" customHeight="1">
      <c r="A169" s="296"/>
      <c r="B169" s="297"/>
      <c r="C169" s="297"/>
      <c r="D169" s="297"/>
      <c r="E169" s="297"/>
      <c r="F169" s="297"/>
      <c r="G169" s="297"/>
      <c r="H169" s="297"/>
      <c r="I169" s="297"/>
      <c r="J169" s="298"/>
      <c r="K169" s="263"/>
      <c r="L169" s="72" t="s">
        <v>17</v>
      </c>
      <c r="M169" s="72" t="s">
        <v>14</v>
      </c>
      <c r="N169" s="301" t="s">
        <v>15</v>
      </c>
      <c r="O169" s="301"/>
      <c r="P169" s="167"/>
      <c r="Q169" s="168"/>
      <c r="R169" s="296"/>
      <c r="S169" s="297"/>
      <c r="T169" s="297"/>
      <c r="U169" s="297"/>
      <c r="V169" s="297"/>
      <c r="W169" s="297"/>
      <c r="X169" s="297"/>
      <c r="Y169" s="297"/>
      <c r="Z169" s="297"/>
      <c r="AA169" s="298"/>
      <c r="AB169" s="263"/>
      <c r="AC169" s="72" t="s">
        <v>17</v>
      </c>
      <c r="AD169" s="72" t="s">
        <v>14</v>
      </c>
      <c r="AE169" s="301" t="s">
        <v>15</v>
      </c>
      <c r="AF169" s="301"/>
      <c r="AH169" s="502"/>
      <c r="AI169" s="301"/>
      <c r="AJ169" s="72" t="s">
        <v>17</v>
      </c>
      <c r="AK169" s="72" t="s">
        <v>14</v>
      </c>
      <c r="AL169" s="301" t="s">
        <v>15</v>
      </c>
      <c r="AM169" s="301"/>
    </row>
    <row r="170" spans="1:39" ht="19.899999999999999" customHeight="1">
      <c r="A170" s="200" t="str">
        <f>'様式4-1'!A170</f>
        <v>【】</v>
      </c>
      <c r="B170" s="493">
        <f>'様式4-1'!B170</f>
        <v>0</v>
      </c>
      <c r="C170" s="497"/>
      <c r="D170" s="497"/>
      <c r="E170" s="497"/>
      <c r="F170" s="497"/>
      <c r="G170" s="497"/>
      <c r="H170" s="497"/>
      <c r="I170" s="497"/>
      <c r="J170" s="292"/>
      <c r="K170" s="4"/>
      <c r="L170" s="4"/>
      <c r="M170" s="4"/>
      <c r="N170" s="4"/>
      <c r="O170" s="4"/>
      <c r="P170" s="167"/>
      <c r="Q170" s="168"/>
      <c r="R170" s="7" t="str">
        <f t="shared" ref="R170:R199" si="1797">A170</f>
        <v>【】</v>
      </c>
      <c r="S170" s="495">
        <f t="shared" ref="S170" si="1798">B170</f>
        <v>0</v>
      </c>
      <c r="T170" s="498"/>
      <c r="U170" s="498"/>
      <c r="V170" s="498"/>
      <c r="W170" s="498"/>
      <c r="X170" s="498"/>
      <c r="Y170" s="498"/>
      <c r="Z170" s="498"/>
      <c r="AA170" s="292"/>
      <c r="AB170" s="4"/>
      <c r="AC170" s="4"/>
      <c r="AD170" s="4"/>
      <c r="AE170" s="4"/>
      <c r="AF170" s="4"/>
      <c r="AH170" s="216"/>
      <c r="AI170" s="185"/>
      <c r="AJ170" s="185"/>
      <c r="AK170" s="185"/>
      <c r="AL170" s="185"/>
      <c r="AM170" s="185"/>
    </row>
    <row r="171" spans="1:39" ht="19.899999999999999" customHeight="1">
      <c r="A171" s="201">
        <f>'様式4-1'!A171</f>
        <v>0</v>
      </c>
      <c r="B171" s="5" t="s">
        <v>11</v>
      </c>
      <c r="C171" s="5">
        <f>'様式4-1'!C171</f>
        <v>0</v>
      </c>
      <c r="D171" s="5">
        <f>'様式4-1'!D171</f>
        <v>0</v>
      </c>
      <c r="E171" s="5" t="s">
        <v>11</v>
      </c>
      <c r="F171" s="5">
        <f>'様式4-1'!F171</f>
        <v>0</v>
      </c>
      <c r="G171" s="5">
        <f>'様式4-1'!G171</f>
        <v>0</v>
      </c>
      <c r="H171" s="5" t="s">
        <v>11</v>
      </c>
      <c r="I171" s="5">
        <f>'様式4-1'!I171</f>
        <v>0</v>
      </c>
      <c r="J171" s="5">
        <f>'様式4-1'!J171</f>
        <v>0</v>
      </c>
      <c r="K171" s="3">
        <f t="shared" ref="K171" si="1799">IF(I171&gt;0,A171*C171*F171*I171,IF(F171&gt;0,A171*C171*F171,A171*C171))</f>
        <v>0</v>
      </c>
      <c r="L171" s="3">
        <f t="shared" ref="L171" si="1800">K171-O171</f>
        <v>0</v>
      </c>
      <c r="M171" s="3">
        <f t="shared" ref="M171" si="1801">ROUNDDOWN(L171/2,0)</f>
        <v>0</v>
      </c>
      <c r="N171" s="3">
        <f t="shared" ref="N171" si="1802">L171-M171</f>
        <v>0</v>
      </c>
      <c r="O171" s="3">
        <f>'様式4-1'!O171</f>
        <v>0</v>
      </c>
      <c r="P171" s="167"/>
      <c r="Q171" s="168"/>
      <c r="R171" s="175">
        <f t="shared" si="1797"/>
        <v>0</v>
      </c>
      <c r="S171" s="5" t="s">
        <v>11</v>
      </c>
      <c r="T171" s="176">
        <f t="shared" ref="T171" si="1803">C171</f>
        <v>0</v>
      </c>
      <c r="U171" s="176">
        <f t="shared" ref="U171" si="1804">D171</f>
        <v>0</v>
      </c>
      <c r="V171" s="5" t="s">
        <v>11</v>
      </c>
      <c r="W171" s="176">
        <f t="shared" ref="W171" si="1805">F171</f>
        <v>0</v>
      </c>
      <c r="X171" s="176">
        <f t="shared" ref="X171" si="1806">G171</f>
        <v>0</v>
      </c>
      <c r="Y171" s="5" t="s">
        <v>11</v>
      </c>
      <c r="Z171" s="176">
        <f t="shared" ref="Z171" si="1807">I171</f>
        <v>0</v>
      </c>
      <c r="AA171" s="176">
        <f t="shared" ref="AA171" si="1808">J171</f>
        <v>0</v>
      </c>
      <c r="AB171" s="3">
        <f t="shared" ref="AB171" si="1809">IF(Z171&gt;0,R171*T171*W171*Z171,IF(W171&gt;0,R171*T171*W171,R171*T171))</f>
        <v>0</v>
      </c>
      <c r="AC171" s="3">
        <f t="shared" ref="AC171" si="1810">AB171-AF171</f>
        <v>0</v>
      </c>
      <c r="AD171" s="3">
        <f t="shared" ref="AD171" si="1811">ROUNDDOWN(AC171/2,0)</f>
        <v>0</v>
      </c>
      <c r="AE171" s="3">
        <f t="shared" ref="AE171" si="1812">AC171-AD171</f>
        <v>0</v>
      </c>
      <c r="AF171" s="177">
        <f t="shared" ref="AF171" si="1813">O171</f>
        <v>0</v>
      </c>
      <c r="AH171" s="217" t="str">
        <f>IF(AB171&gt;=1000000,"相見積書提出必要",IF(AB171&gt;=100000,"見積書提出必要",""))</f>
        <v/>
      </c>
      <c r="AI171" s="186">
        <f>AB171-K171</f>
        <v>0</v>
      </c>
      <c r="AJ171" s="186">
        <f t="shared" ref="AJ171" si="1814">AC171-L171</f>
        <v>0</v>
      </c>
      <c r="AK171" s="186">
        <f t="shared" ref="AK171" si="1815">AD171-M171</f>
        <v>0</v>
      </c>
      <c r="AL171" s="186">
        <f t="shared" ref="AL171" si="1816">AE171-N171</f>
        <v>0</v>
      </c>
      <c r="AM171" s="186">
        <f t="shared" ref="AM171" si="1817">AF171-O171</f>
        <v>0</v>
      </c>
    </row>
    <row r="172" spans="1:39" ht="19.899999999999999" customHeight="1">
      <c r="A172" s="200" t="str">
        <f>'様式4-1'!A172</f>
        <v>【】</v>
      </c>
      <c r="B172" s="493">
        <f>'様式4-1'!B172</f>
        <v>0</v>
      </c>
      <c r="C172" s="497"/>
      <c r="D172" s="497"/>
      <c r="E172" s="497"/>
      <c r="F172" s="497"/>
      <c r="G172" s="497"/>
      <c r="H172" s="497"/>
      <c r="I172" s="497"/>
      <c r="J172" s="292"/>
      <c r="K172" s="4"/>
      <c r="L172" s="4"/>
      <c r="M172" s="4"/>
      <c r="N172" s="4"/>
      <c r="O172" s="4"/>
      <c r="P172" s="167"/>
      <c r="Q172" s="168"/>
      <c r="R172" s="7" t="str">
        <f t="shared" si="1797"/>
        <v>【】</v>
      </c>
      <c r="S172" s="495">
        <f t="shared" ref="S172" si="1818">B172</f>
        <v>0</v>
      </c>
      <c r="T172" s="498"/>
      <c r="U172" s="498"/>
      <c r="V172" s="498"/>
      <c r="W172" s="498"/>
      <c r="X172" s="498"/>
      <c r="Y172" s="498"/>
      <c r="Z172" s="498"/>
      <c r="AA172" s="292"/>
      <c r="AB172" s="4"/>
      <c r="AC172" s="4"/>
      <c r="AD172" s="4"/>
      <c r="AE172" s="4"/>
      <c r="AF172" s="4"/>
      <c r="AH172" s="216"/>
      <c r="AI172" s="185"/>
      <c r="AJ172" s="185"/>
      <c r="AK172" s="185"/>
      <c r="AL172" s="185"/>
      <c r="AM172" s="185"/>
    </row>
    <row r="173" spans="1:39" ht="19.899999999999999" customHeight="1">
      <c r="A173" s="201">
        <f>'様式4-1'!A173</f>
        <v>0</v>
      </c>
      <c r="B173" s="5" t="s">
        <v>11</v>
      </c>
      <c r="C173" s="5">
        <f>'様式4-1'!C173</f>
        <v>0</v>
      </c>
      <c r="D173" s="5">
        <f>'様式4-1'!D173</f>
        <v>0</v>
      </c>
      <c r="E173" s="5" t="s">
        <v>11</v>
      </c>
      <c r="F173" s="5">
        <f>'様式4-1'!F173</f>
        <v>0</v>
      </c>
      <c r="G173" s="5">
        <f>'様式4-1'!G173</f>
        <v>0</v>
      </c>
      <c r="H173" s="5" t="s">
        <v>11</v>
      </c>
      <c r="I173" s="5">
        <f>'様式4-1'!I173</f>
        <v>0</v>
      </c>
      <c r="J173" s="5">
        <f>'様式4-1'!J173</f>
        <v>0</v>
      </c>
      <c r="K173" s="3">
        <f t="shared" ref="K173" si="1819">IF(I173&gt;0,A173*C173*F173*I173,IF(F173&gt;0,A173*C173*F173,A173*C173))</f>
        <v>0</v>
      </c>
      <c r="L173" s="3">
        <f t="shared" ref="L173" si="1820">K173-O173</f>
        <v>0</v>
      </c>
      <c r="M173" s="3">
        <f t="shared" ref="M173" si="1821">ROUNDDOWN(L173/2,0)</f>
        <v>0</v>
      </c>
      <c r="N173" s="3">
        <f t="shared" ref="N173" si="1822">L173-M173</f>
        <v>0</v>
      </c>
      <c r="O173" s="3">
        <f>'様式4-1'!O173</f>
        <v>0</v>
      </c>
      <c r="P173" s="167"/>
      <c r="Q173" s="168"/>
      <c r="R173" s="175">
        <f t="shared" si="1797"/>
        <v>0</v>
      </c>
      <c r="S173" s="5" t="s">
        <v>11</v>
      </c>
      <c r="T173" s="176">
        <f t="shared" ref="T173" si="1823">C173</f>
        <v>0</v>
      </c>
      <c r="U173" s="176">
        <f t="shared" ref="U173" si="1824">D173</f>
        <v>0</v>
      </c>
      <c r="V173" s="5" t="s">
        <v>11</v>
      </c>
      <c r="W173" s="176">
        <f t="shared" ref="W173" si="1825">F173</f>
        <v>0</v>
      </c>
      <c r="X173" s="176">
        <f t="shared" ref="X173" si="1826">G173</f>
        <v>0</v>
      </c>
      <c r="Y173" s="5" t="s">
        <v>11</v>
      </c>
      <c r="Z173" s="176">
        <f t="shared" ref="Z173" si="1827">I173</f>
        <v>0</v>
      </c>
      <c r="AA173" s="176">
        <f t="shared" ref="AA173" si="1828">J173</f>
        <v>0</v>
      </c>
      <c r="AB173" s="3">
        <f t="shared" ref="AB173" si="1829">IF(Z173&gt;0,R173*T173*W173*Z173,IF(W173&gt;0,R173*T173*W173,R173*T173))</f>
        <v>0</v>
      </c>
      <c r="AC173" s="3">
        <f t="shared" ref="AC173" si="1830">AB173-AF173</f>
        <v>0</v>
      </c>
      <c r="AD173" s="3">
        <f t="shared" ref="AD173" si="1831">ROUNDDOWN(AC173/2,0)</f>
        <v>0</v>
      </c>
      <c r="AE173" s="3">
        <f t="shared" ref="AE173" si="1832">AC173-AD173</f>
        <v>0</v>
      </c>
      <c r="AF173" s="177">
        <f t="shared" ref="AF173" si="1833">O173</f>
        <v>0</v>
      </c>
      <c r="AH173" s="217" t="str">
        <f>IF(AB173&gt;=1000000,"相見積書提出必要",IF(AB173&gt;=100000,"見積書提出必要",""))</f>
        <v/>
      </c>
      <c r="AI173" s="186">
        <f t="shared" ref="AI173" si="1834">AB173-K173</f>
        <v>0</v>
      </c>
      <c r="AJ173" s="186">
        <f t="shared" ref="AJ173" si="1835">AC173-L173</f>
        <v>0</v>
      </c>
      <c r="AK173" s="186">
        <f t="shared" ref="AK173" si="1836">AD173-M173</f>
        <v>0</v>
      </c>
      <c r="AL173" s="186">
        <f t="shared" ref="AL173" si="1837">AE173-N173</f>
        <v>0</v>
      </c>
      <c r="AM173" s="186">
        <f t="shared" ref="AM173" si="1838">AF173-O173</f>
        <v>0</v>
      </c>
    </row>
    <row r="174" spans="1:39" ht="19.899999999999999" customHeight="1">
      <c r="A174" s="200" t="str">
        <f>'様式4-1'!A174</f>
        <v>【】</v>
      </c>
      <c r="B174" s="493">
        <f>'様式4-1'!B174</f>
        <v>0</v>
      </c>
      <c r="C174" s="497"/>
      <c r="D174" s="497"/>
      <c r="E174" s="497"/>
      <c r="F174" s="497"/>
      <c r="G174" s="497"/>
      <c r="H174" s="497"/>
      <c r="I174" s="497"/>
      <c r="J174" s="292"/>
      <c r="K174" s="4"/>
      <c r="L174" s="4"/>
      <c r="M174" s="4"/>
      <c r="N174" s="4"/>
      <c r="O174" s="4"/>
      <c r="P174" s="167"/>
      <c r="Q174" s="168"/>
      <c r="R174" s="7" t="str">
        <f t="shared" si="1797"/>
        <v>【】</v>
      </c>
      <c r="S174" s="495">
        <f t="shared" ref="S174" si="1839">B174</f>
        <v>0</v>
      </c>
      <c r="T174" s="498"/>
      <c r="U174" s="498"/>
      <c r="V174" s="498"/>
      <c r="W174" s="498"/>
      <c r="X174" s="498"/>
      <c r="Y174" s="498"/>
      <c r="Z174" s="498"/>
      <c r="AA174" s="292"/>
      <c r="AB174" s="4"/>
      <c r="AC174" s="4"/>
      <c r="AD174" s="4"/>
      <c r="AE174" s="4"/>
      <c r="AF174" s="4"/>
      <c r="AH174" s="216"/>
      <c r="AI174" s="185"/>
      <c r="AJ174" s="185"/>
      <c r="AK174" s="185"/>
      <c r="AL174" s="185"/>
      <c r="AM174" s="185"/>
    </row>
    <row r="175" spans="1:39" ht="19.899999999999999" customHeight="1">
      <c r="A175" s="201">
        <f>'様式4-1'!A175</f>
        <v>0</v>
      </c>
      <c r="B175" s="5" t="s">
        <v>11</v>
      </c>
      <c r="C175" s="5">
        <f>'様式4-1'!C175</f>
        <v>0</v>
      </c>
      <c r="D175" s="5">
        <f>'様式4-1'!D175</f>
        <v>0</v>
      </c>
      <c r="E175" s="5" t="s">
        <v>11</v>
      </c>
      <c r="F175" s="5">
        <f>'様式4-1'!F175</f>
        <v>0</v>
      </c>
      <c r="G175" s="5">
        <f>'様式4-1'!G175</f>
        <v>0</v>
      </c>
      <c r="H175" s="5" t="s">
        <v>11</v>
      </c>
      <c r="I175" s="5">
        <f>'様式4-1'!I175</f>
        <v>0</v>
      </c>
      <c r="J175" s="5">
        <f>'様式4-1'!J175</f>
        <v>0</v>
      </c>
      <c r="K175" s="3">
        <f t="shared" ref="K175" si="1840">IF(I175&gt;0,A175*C175*F175*I175,IF(F175&gt;0,A175*C175*F175,A175*C175))</f>
        <v>0</v>
      </c>
      <c r="L175" s="3">
        <f t="shared" ref="L175" si="1841">K175-O175</f>
        <v>0</v>
      </c>
      <c r="M175" s="3">
        <f t="shared" ref="M175" si="1842">ROUNDDOWN(L175/2,0)</f>
        <v>0</v>
      </c>
      <c r="N175" s="3">
        <f t="shared" ref="N175" si="1843">L175-M175</f>
        <v>0</v>
      </c>
      <c r="O175" s="3">
        <f>'様式4-1'!O175</f>
        <v>0</v>
      </c>
      <c r="P175" s="167"/>
      <c r="Q175" s="168"/>
      <c r="R175" s="175">
        <f t="shared" si="1797"/>
        <v>0</v>
      </c>
      <c r="S175" s="5" t="s">
        <v>11</v>
      </c>
      <c r="T175" s="176">
        <f t="shared" ref="T175" si="1844">C175</f>
        <v>0</v>
      </c>
      <c r="U175" s="176">
        <f t="shared" ref="U175" si="1845">D175</f>
        <v>0</v>
      </c>
      <c r="V175" s="5" t="s">
        <v>11</v>
      </c>
      <c r="W175" s="176">
        <f t="shared" ref="W175" si="1846">F175</f>
        <v>0</v>
      </c>
      <c r="X175" s="176">
        <f t="shared" ref="X175" si="1847">G175</f>
        <v>0</v>
      </c>
      <c r="Y175" s="5" t="s">
        <v>11</v>
      </c>
      <c r="Z175" s="176">
        <f t="shared" ref="Z175" si="1848">I175</f>
        <v>0</v>
      </c>
      <c r="AA175" s="176">
        <f t="shared" ref="AA175" si="1849">J175</f>
        <v>0</v>
      </c>
      <c r="AB175" s="3">
        <f t="shared" ref="AB175" si="1850">IF(Z175&gt;0,R175*T175*W175*Z175,IF(W175&gt;0,R175*T175*W175,R175*T175))</f>
        <v>0</v>
      </c>
      <c r="AC175" s="3">
        <f t="shared" ref="AC175" si="1851">AB175-AF175</f>
        <v>0</v>
      </c>
      <c r="AD175" s="3">
        <f t="shared" ref="AD175" si="1852">ROUNDDOWN(AC175/2,0)</f>
        <v>0</v>
      </c>
      <c r="AE175" s="3">
        <f t="shared" ref="AE175" si="1853">AC175-AD175</f>
        <v>0</v>
      </c>
      <c r="AF175" s="177">
        <f t="shared" ref="AF175" si="1854">O175</f>
        <v>0</v>
      </c>
      <c r="AH175" s="217" t="str">
        <f>IF(AB175&gt;=1000000,"相見積書提出必要",IF(AB175&gt;=100000,"見積書提出必要",""))</f>
        <v/>
      </c>
      <c r="AI175" s="186">
        <f t="shared" ref="AI175" si="1855">AB175-K175</f>
        <v>0</v>
      </c>
      <c r="AJ175" s="186">
        <f t="shared" ref="AJ175" si="1856">AC175-L175</f>
        <v>0</v>
      </c>
      <c r="AK175" s="186">
        <f t="shared" ref="AK175" si="1857">AD175-M175</f>
        <v>0</v>
      </c>
      <c r="AL175" s="186">
        <f t="shared" ref="AL175" si="1858">AE175-N175</f>
        <v>0</v>
      </c>
      <c r="AM175" s="186">
        <f t="shared" ref="AM175" si="1859">AF175-O175</f>
        <v>0</v>
      </c>
    </row>
    <row r="176" spans="1:39" ht="19.899999999999999" customHeight="1">
      <c r="A176" s="200" t="str">
        <f>'様式4-1'!A176</f>
        <v>【】</v>
      </c>
      <c r="B176" s="493">
        <f>'様式4-1'!B176</f>
        <v>0</v>
      </c>
      <c r="C176" s="497"/>
      <c r="D176" s="497"/>
      <c r="E176" s="497"/>
      <c r="F176" s="497"/>
      <c r="G176" s="497"/>
      <c r="H176" s="497"/>
      <c r="I176" s="497"/>
      <c r="J176" s="292"/>
      <c r="K176" s="4"/>
      <c r="L176" s="4"/>
      <c r="M176" s="4"/>
      <c r="N176" s="4"/>
      <c r="O176" s="4"/>
      <c r="P176" s="167"/>
      <c r="Q176" s="168"/>
      <c r="R176" s="7" t="str">
        <f t="shared" si="1797"/>
        <v>【】</v>
      </c>
      <c r="S176" s="495">
        <f t="shared" ref="S176" si="1860">B176</f>
        <v>0</v>
      </c>
      <c r="T176" s="498"/>
      <c r="U176" s="498"/>
      <c r="V176" s="498"/>
      <c r="W176" s="498"/>
      <c r="X176" s="498"/>
      <c r="Y176" s="498"/>
      <c r="Z176" s="498"/>
      <c r="AA176" s="292"/>
      <c r="AB176" s="4"/>
      <c r="AC176" s="4"/>
      <c r="AD176" s="4"/>
      <c r="AE176" s="4"/>
      <c r="AF176" s="4"/>
      <c r="AH176" s="216"/>
      <c r="AI176" s="185"/>
      <c r="AJ176" s="185"/>
      <c r="AK176" s="185"/>
      <c r="AL176" s="185"/>
      <c r="AM176" s="185"/>
    </row>
    <row r="177" spans="1:39" ht="19.899999999999999" customHeight="1">
      <c r="A177" s="201">
        <f>'様式4-1'!A177</f>
        <v>0</v>
      </c>
      <c r="B177" s="5" t="s">
        <v>11</v>
      </c>
      <c r="C177" s="5">
        <f>'様式4-1'!C177</f>
        <v>0</v>
      </c>
      <c r="D177" s="5">
        <f>'様式4-1'!D177</f>
        <v>0</v>
      </c>
      <c r="E177" s="5" t="s">
        <v>11</v>
      </c>
      <c r="F177" s="5">
        <f>'様式4-1'!F177</f>
        <v>0</v>
      </c>
      <c r="G177" s="5">
        <f>'様式4-1'!G177</f>
        <v>0</v>
      </c>
      <c r="H177" s="5" t="s">
        <v>11</v>
      </c>
      <c r="I177" s="5">
        <f>'様式4-1'!I177</f>
        <v>0</v>
      </c>
      <c r="J177" s="5">
        <f>'様式4-1'!J177</f>
        <v>0</v>
      </c>
      <c r="K177" s="3">
        <f t="shared" ref="K177" si="1861">IF(I177&gt;0,A177*C177*F177*I177,IF(F177&gt;0,A177*C177*F177,A177*C177))</f>
        <v>0</v>
      </c>
      <c r="L177" s="3">
        <f t="shared" ref="L177" si="1862">K177-O177</f>
        <v>0</v>
      </c>
      <c r="M177" s="3">
        <f t="shared" ref="M177" si="1863">ROUNDDOWN(L177/2,0)</f>
        <v>0</v>
      </c>
      <c r="N177" s="3">
        <f t="shared" ref="N177" si="1864">L177-M177</f>
        <v>0</v>
      </c>
      <c r="O177" s="3">
        <f>'様式4-1'!O177</f>
        <v>0</v>
      </c>
      <c r="P177" s="167"/>
      <c r="Q177" s="168"/>
      <c r="R177" s="175">
        <f t="shared" si="1797"/>
        <v>0</v>
      </c>
      <c r="S177" s="5" t="s">
        <v>11</v>
      </c>
      <c r="T177" s="176">
        <f t="shared" ref="T177" si="1865">C177</f>
        <v>0</v>
      </c>
      <c r="U177" s="176">
        <f t="shared" ref="U177" si="1866">D177</f>
        <v>0</v>
      </c>
      <c r="V177" s="5" t="s">
        <v>11</v>
      </c>
      <c r="W177" s="176">
        <f t="shared" ref="W177" si="1867">F177</f>
        <v>0</v>
      </c>
      <c r="X177" s="176">
        <f t="shared" ref="X177" si="1868">G177</f>
        <v>0</v>
      </c>
      <c r="Y177" s="5" t="s">
        <v>11</v>
      </c>
      <c r="Z177" s="176">
        <f t="shared" ref="Z177" si="1869">I177</f>
        <v>0</v>
      </c>
      <c r="AA177" s="176">
        <f t="shared" ref="AA177" si="1870">J177</f>
        <v>0</v>
      </c>
      <c r="AB177" s="3">
        <f t="shared" ref="AB177" si="1871">IF(Z177&gt;0,R177*T177*W177*Z177,IF(W177&gt;0,R177*T177*W177,R177*T177))</f>
        <v>0</v>
      </c>
      <c r="AC177" s="3">
        <f t="shared" ref="AC177" si="1872">AB177-AF177</f>
        <v>0</v>
      </c>
      <c r="AD177" s="3">
        <f t="shared" ref="AD177" si="1873">ROUNDDOWN(AC177/2,0)</f>
        <v>0</v>
      </c>
      <c r="AE177" s="3">
        <f t="shared" ref="AE177" si="1874">AC177-AD177</f>
        <v>0</v>
      </c>
      <c r="AF177" s="177">
        <f t="shared" ref="AF177" si="1875">O177</f>
        <v>0</v>
      </c>
      <c r="AH177" s="217" t="str">
        <f t="shared" ref="AH177" si="1876">IF(AB177&gt;=1000000,"相見積書提出必要",IF(AB177&gt;=100000,"見積書提出必要",""))</f>
        <v/>
      </c>
      <c r="AI177" s="186">
        <f t="shared" ref="AI177" si="1877">AB177-K177</f>
        <v>0</v>
      </c>
      <c r="AJ177" s="186">
        <f t="shared" ref="AJ177" si="1878">AC177-L177</f>
        <v>0</v>
      </c>
      <c r="AK177" s="186">
        <f t="shared" ref="AK177" si="1879">AD177-M177</f>
        <v>0</v>
      </c>
      <c r="AL177" s="186">
        <f t="shared" ref="AL177" si="1880">AE177-N177</f>
        <v>0</v>
      </c>
      <c r="AM177" s="186">
        <f t="shared" ref="AM177" si="1881">AF177-O177</f>
        <v>0</v>
      </c>
    </row>
    <row r="178" spans="1:39" ht="19.899999999999999" customHeight="1">
      <c r="A178" s="200" t="str">
        <f>'様式4-1'!A178</f>
        <v>【】</v>
      </c>
      <c r="B178" s="493">
        <f>'様式4-1'!B178</f>
        <v>0</v>
      </c>
      <c r="C178" s="497"/>
      <c r="D178" s="497"/>
      <c r="E178" s="497"/>
      <c r="F178" s="497"/>
      <c r="G178" s="497"/>
      <c r="H178" s="497"/>
      <c r="I178" s="497"/>
      <c r="J178" s="292"/>
      <c r="K178" s="4"/>
      <c r="L178" s="4"/>
      <c r="M178" s="4"/>
      <c r="N178" s="4"/>
      <c r="O178" s="4"/>
      <c r="P178" s="167"/>
      <c r="Q178" s="168"/>
      <c r="R178" s="7" t="str">
        <f t="shared" si="1797"/>
        <v>【】</v>
      </c>
      <c r="S178" s="495">
        <f t="shared" ref="S178" si="1882">B178</f>
        <v>0</v>
      </c>
      <c r="T178" s="498"/>
      <c r="U178" s="498"/>
      <c r="V178" s="498"/>
      <c r="W178" s="498"/>
      <c r="X178" s="498"/>
      <c r="Y178" s="498"/>
      <c r="Z178" s="498"/>
      <c r="AA178" s="292"/>
      <c r="AB178" s="4"/>
      <c r="AC178" s="4"/>
      <c r="AD178" s="4"/>
      <c r="AE178" s="4"/>
      <c r="AF178" s="4"/>
      <c r="AH178" s="216"/>
      <c r="AI178" s="185"/>
      <c r="AJ178" s="185"/>
      <c r="AK178" s="185"/>
      <c r="AL178" s="185"/>
      <c r="AM178" s="185"/>
    </row>
    <row r="179" spans="1:39" ht="19.899999999999999" customHeight="1">
      <c r="A179" s="201">
        <f>'様式4-1'!A179</f>
        <v>0</v>
      </c>
      <c r="B179" s="5" t="s">
        <v>11</v>
      </c>
      <c r="C179" s="5">
        <f>'様式4-1'!C179</f>
        <v>0</v>
      </c>
      <c r="D179" s="5">
        <f>'様式4-1'!D179</f>
        <v>0</v>
      </c>
      <c r="E179" s="5" t="s">
        <v>11</v>
      </c>
      <c r="F179" s="5">
        <f>'様式4-1'!F179</f>
        <v>0</v>
      </c>
      <c r="G179" s="5">
        <f>'様式4-1'!G179</f>
        <v>0</v>
      </c>
      <c r="H179" s="5" t="s">
        <v>11</v>
      </c>
      <c r="I179" s="5">
        <f>'様式4-1'!I179</f>
        <v>0</v>
      </c>
      <c r="J179" s="5">
        <f>'様式4-1'!J179</f>
        <v>0</v>
      </c>
      <c r="K179" s="3">
        <f t="shared" ref="K179" si="1883">IF(I179&gt;0,A179*C179*F179*I179,IF(F179&gt;0,A179*C179*F179,A179*C179))</f>
        <v>0</v>
      </c>
      <c r="L179" s="3">
        <f t="shared" ref="L179" si="1884">K179-O179</f>
        <v>0</v>
      </c>
      <c r="M179" s="3">
        <f t="shared" ref="M179" si="1885">ROUNDDOWN(L179/2,0)</f>
        <v>0</v>
      </c>
      <c r="N179" s="3">
        <f t="shared" ref="N179" si="1886">L179-M179</f>
        <v>0</v>
      </c>
      <c r="O179" s="3">
        <f>'様式4-1'!O179</f>
        <v>0</v>
      </c>
      <c r="P179" s="167"/>
      <c r="Q179" s="168"/>
      <c r="R179" s="175">
        <f t="shared" si="1797"/>
        <v>0</v>
      </c>
      <c r="S179" s="5" t="s">
        <v>11</v>
      </c>
      <c r="T179" s="176">
        <f t="shared" ref="T179" si="1887">C179</f>
        <v>0</v>
      </c>
      <c r="U179" s="176">
        <f t="shared" ref="U179" si="1888">D179</f>
        <v>0</v>
      </c>
      <c r="V179" s="5" t="s">
        <v>11</v>
      </c>
      <c r="W179" s="176">
        <f t="shared" ref="W179" si="1889">F179</f>
        <v>0</v>
      </c>
      <c r="X179" s="176">
        <f t="shared" ref="X179" si="1890">G179</f>
        <v>0</v>
      </c>
      <c r="Y179" s="5" t="s">
        <v>11</v>
      </c>
      <c r="Z179" s="176">
        <f t="shared" ref="Z179" si="1891">I179</f>
        <v>0</v>
      </c>
      <c r="AA179" s="176">
        <f t="shared" ref="AA179" si="1892">J179</f>
        <v>0</v>
      </c>
      <c r="AB179" s="3">
        <f t="shared" ref="AB179" si="1893">IF(Z179&gt;0,R179*T179*W179*Z179,IF(W179&gt;0,R179*T179*W179,R179*T179))</f>
        <v>0</v>
      </c>
      <c r="AC179" s="3">
        <f t="shared" ref="AC179" si="1894">AB179-AF179</f>
        <v>0</v>
      </c>
      <c r="AD179" s="3">
        <f t="shared" ref="AD179" si="1895">ROUNDDOWN(AC179/2,0)</f>
        <v>0</v>
      </c>
      <c r="AE179" s="3">
        <f t="shared" ref="AE179" si="1896">AC179-AD179</f>
        <v>0</v>
      </c>
      <c r="AF179" s="177">
        <f t="shared" ref="AF179" si="1897">O179</f>
        <v>0</v>
      </c>
      <c r="AH179" s="217" t="str">
        <f t="shared" ref="AH179" si="1898">IF(AB179&gt;=1000000,"相見積書提出必要",IF(AB179&gt;=100000,"見積書提出必要",""))</f>
        <v/>
      </c>
      <c r="AI179" s="186">
        <f t="shared" ref="AI179" si="1899">AB179-K179</f>
        <v>0</v>
      </c>
      <c r="AJ179" s="186">
        <f t="shared" ref="AJ179" si="1900">AC179-L179</f>
        <v>0</v>
      </c>
      <c r="AK179" s="186">
        <f t="shared" ref="AK179" si="1901">AD179-M179</f>
        <v>0</v>
      </c>
      <c r="AL179" s="186">
        <f t="shared" ref="AL179" si="1902">AE179-N179</f>
        <v>0</v>
      </c>
      <c r="AM179" s="186">
        <f t="shared" ref="AM179" si="1903">AF179-O179</f>
        <v>0</v>
      </c>
    </row>
    <row r="180" spans="1:39" ht="19.899999999999999" customHeight="1">
      <c r="A180" s="200" t="str">
        <f>'様式4-1'!A180</f>
        <v>【】</v>
      </c>
      <c r="B180" s="493">
        <f>'様式4-1'!B180</f>
        <v>0</v>
      </c>
      <c r="C180" s="497"/>
      <c r="D180" s="497"/>
      <c r="E180" s="497"/>
      <c r="F180" s="497"/>
      <c r="G180" s="497"/>
      <c r="H180" s="497"/>
      <c r="I180" s="497"/>
      <c r="J180" s="292"/>
      <c r="K180" s="4"/>
      <c r="L180" s="4"/>
      <c r="M180" s="4"/>
      <c r="N180" s="4"/>
      <c r="O180" s="4"/>
      <c r="P180" s="167"/>
      <c r="Q180" s="168"/>
      <c r="R180" s="7" t="str">
        <f t="shared" si="1797"/>
        <v>【】</v>
      </c>
      <c r="S180" s="495">
        <f t="shared" ref="S180" si="1904">B180</f>
        <v>0</v>
      </c>
      <c r="T180" s="498"/>
      <c r="U180" s="498"/>
      <c r="V180" s="498"/>
      <c r="W180" s="498"/>
      <c r="X180" s="498"/>
      <c r="Y180" s="498"/>
      <c r="Z180" s="498"/>
      <c r="AA180" s="292"/>
      <c r="AB180" s="4"/>
      <c r="AC180" s="4"/>
      <c r="AD180" s="4"/>
      <c r="AE180" s="4"/>
      <c r="AF180" s="4"/>
      <c r="AH180" s="216"/>
      <c r="AI180" s="185"/>
      <c r="AJ180" s="185"/>
      <c r="AK180" s="185"/>
      <c r="AL180" s="185"/>
      <c r="AM180" s="185"/>
    </row>
    <row r="181" spans="1:39" ht="19.899999999999999" customHeight="1">
      <c r="A181" s="201">
        <f>'様式4-1'!A181</f>
        <v>0</v>
      </c>
      <c r="B181" s="5" t="s">
        <v>11</v>
      </c>
      <c r="C181" s="5">
        <f>'様式4-1'!C181</f>
        <v>0</v>
      </c>
      <c r="D181" s="5">
        <f>'様式4-1'!D181</f>
        <v>0</v>
      </c>
      <c r="E181" s="5" t="s">
        <v>11</v>
      </c>
      <c r="F181" s="5">
        <f>'様式4-1'!F181</f>
        <v>0</v>
      </c>
      <c r="G181" s="5">
        <f>'様式4-1'!G181</f>
        <v>0</v>
      </c>
      <c r="H181" s="5" t="s">
        <v>11</v>
      </c>
      <c r="I181" s="5">
        <f>'様式4-1'!I181</f>
        <v>0</v>
      </c>
      <c r="J181" s="5">
        <f>'様式4-1'!J181</f>
        <v>0</v>
      </c>
      <c r="K181" s="3">
        <f t="shared" ref="K181" si="1905">IF(I181&gt;0,A181*C181*F181*I181,IF(F181&gt;0,A181*C181*F181,A181*C181))</f>
        <v>0</v>
      </c>
      <c r="L181" s="3">
        <f t="shared" ref="L181" si="1906">K181-O181</f>
        <v>0</v>
      </c>
      <c r="M181" s="3">
        <f t="shared" ref="M181" si="1907">ROUNDDOWN(L181/2,0)</f>
        <v>0</v>
      </c>
      <c r="N181" s="3">
        <f t="shared" ref="N181" si="1908">L181-M181</f>
        <v>0</v>
      </c>
      <c r="O181" s="3">
        <f>'様式4-1'!O181</f>
        <v>0</v>
      </c>
      <c r="P181" s="167"/>
      <c r="Q181" s="168"/>
      <c r="R181" s="175">
        <f t="shared" si="1797"/>
        <v>0</v>
      </c>
      <c r="S181" s="5" t="s">
        <v>11</v>
      </c>
      <c r="T181" s="176">
        <f t="shared" ref="T181" si="1909">C181</f>
        <v>0</v>
      </c>
      <c r="U181" s="176">
        <f t="shared" ref="U181" si="1910">D181</f>
        <v>0</v>
      </c>
      <c r="V181" s="5" t="s">
        <v>11</v>
      </c>
      <c r="W181" s="176">
        <f t="shared" ref="W181" si="1911">F181</f>
        <v>0</v>
      </c>
      <c r="X181" s="176">
        <f t="shared" ref="X181" si="1912">G181</f>
        <v>0</v>
      </c>
      <c r="Y181" s="5" t="s">
        <v>11</v>
      </c>
      <c r="Z181" s="176">
        <f t="shared" ref="Z181" si="1913">I181</f>
        <v>0</v>
      </c>
      <c r="AA181" s="176">
        <f t="shared" ref="AA181" si="1914">J181</f>
        <v>0</v>
      </c>
      <c r="AB181" s="3">
        <f t="shared" ref="AB181" si="1915">IF(Z181&gt;0,R181*T181*W181*Z181,IF(W181&gt;0,R181*T181*W181,R181*T181))</f>
        <v>0</v>
      </c>
      <c r="AC181" s="3">
        <f t="shared" ref="AC181" si="1916">AB181-AF181</f>
        <v>0</v>
      </c>
      <c r="AD181" s="3">
        <f t="shared" ref="AD181" si="1917">ROUNDDOWN(AC181/2,0)</f>
        <v>0</v>
      </c>
      <c r="AE181" s="3">
        <f t="shared" ref="AE181" si="1918">AC181-AD181</f>
        <v>0</v>
      </c>
      <c r="AF181" s="177">
        <f t="shared" ref="AF181" si="1919">O181</f>
        <v>0</v>
      </c>
      <c r="AH181" s="217" t="str">
        <f t="shared" ref="AH181" si="1920">IF(AB181&gt;=1000000,"相見積書提出必要",IF(AB181&gt;=100000,"見積書提出必要",""))</f>
        <v/>
      </c>
      <c r="AI181" s="186">
        <f t="shared" ref="AI181" si="1921">AB181-K181</f>
        <v>0</v>
      </c>
      <c r="AJ181" s="186">
        <f t="shared" ref="AJ181" si="1922">AC181-L181</f>
        <v>0</v>
      </c>
      <c r="AK181" s="186">
        <f t="shared" ref="AK181" si="1923">AD181-M181</f>
        <v>0</v>
      </c>
      <c r="AL181" s="186">
        <f t="shared" ref="AL181" si="1924">AE181-N181</f>
        <v>0</v>
      </c>
      <c r="AM181" s="186">
        <f t="shared" ref="AM181" si="1925">AF181-O181</f>
        <v>0</v>
      </c>
    </row>
    <row r="182" spans="1:39" ht="19.899999999999999" customHeight="1">
      <c r="A182" s="200" t="str">
        <f>'様式4-1'!A182</f>
        <v>【】</v>
      </c>
      <c r="B182" s="493">
        <f>'様式4-1'!B182</f>
        <v>0</v>
      </c>
      <c r="C182" s="497"/>
      <c r="D182" s="497"/>
      <c r="E182" s="497"/>
      <c r="F182" s="497"/>
      <c r="G182" s="497"/>
      <c r="H182" s="497"/>
      <c r="I182" s="497"/>
      <c r="J182" s="292"/>
      <c r="K182" s="4"/>
      <c r="L182" s="4"/>
      <c r="M182" s="4"/>
      <c r="N182" s="4"/>
      <c r="O182" s="4"/>
      <c r="P182" s="167"/>
      <c r="Q182" s="168"/>
      <c r="R182" s="7" t="str">
        <f t="shared" si="1797"/>
        <v>【】</v>
      </c>
      <c r="S182" s="495">
        <f t="shared" ref="S182" si="1926">B182</f>
        <v>0</v>
      </c>
      <c r="T182" s="498"/>
      <c r="U182" s="498"/>
      <c r="V182" s="498"/>
      <c r="W182" s="498"/>
      <c r="X182" s="498"/>
      <c r="Y182" s="498"/>
      <c r="Z182" s="498"/>
      <c r="AA182" s="292"/>
      <c r="AB182" s="4"/>
      <c r="AC182" s="4"/>
      <c r="AD182" s="4"/>
      <c r="AE182" s="4"/>
      <c r="AF182" s="4"/>
      <c r="AH182" s="216"/>
      <c r="AI182" s="185"/>
      <c r="AJ182" s="185"/>
      <c r="AK182" s="185"/>
      <c r="AL182" s="185"/>
      <c r="AM182" s="185"/>
    </row>
    <row r="183" spans="1:39" ht="19.899999999999999" customHeight="1">
      <c r="A183" s="201">
        <f>'様式4-1'!A183</f>
        <v>0</v>
      </c>
      <c r="B183" s="5" t="s">
        <v>11</v>
      </c>
      <c r="C183" s="5">
        <f>'様式4-1'!C183</f>
        <v>0</v>
      </c>
      <c r="D183" s="5">
        <f>'様式4-1'!D183</f>
        <v>0</v>
      </c>
      <c r="E183" s="5" t="s">
        <v>11</v>
      </c>
      <c r="F183" s="5">
        <f>'様式4-1'!F183</f>
        <v>0</v>
      </c>
      <c r="G183" s="5">
        <f>'様式4-1'!G183</f>
        <v>0</v>
      </c>
      <c r="H183" s="5" t="s">
        <v>11</v>
      </c>
      <c r="I183" s="5">
        <f>'様式4-1'!I183</f>
        <v>0</v>
      </c>
      <c r="J183" s="5">
        <f>'様式4-1'!J183</f>
        <v>0</v>
      </c>
      <c r="K183" s="3">
        <f t="shared" ref="K183" si="1927">IF(I183&gt;0,A183*C183*F183*I183,IF(F183&gt;0,A183*C183*F183,A183*C183))</f>
        <v>0</v>
      </c>
      <c r="L183" s="3">
        <f t="shared" ref="L183" si="1928">K183-O183</f>
        <v>0</v>
      </c>
      <c r="M183" s="3">
        <f t="shared" ref="M183" si="1929">ROUNDDOWN(L183/2,0)</f>
        <v>0</v>
      </c>
      <c r="N183" s="3">
        <f t="shared" ref="N183" si="1930">L183-M183</f>
        <v>0</v>
      </c>
      <c r="O183" s="3">
        <f>'様式4-1'!O183</f>
        <v>0</v>
      </c>
      <c r="P183" s="167"/>
      <c r="Q183" s="168"/>
      <c r="R183" s="175">
        <f t="shared" si="1797"/>
        <v>0</v>
      </c>
      <c r="S183" s="5" t="s">
        <v>11</v>
      </c>
      <c r="T183" s="176">
        <f t="shared" ref="T183" si="1931">C183</f>
        <v>0</v>
      </c>
      <c r="U183" s="176">
        <f t="shared" ref="U183" si="1932">D183</f>
        <v>0</v>
      </c>
      <c r="V183" s="5" t="s">
        <v>11</v>
      </c>
      <c r="W183" s="176">
        <f t="shared" ref="W183" si="1933">F183</f>
        <v>0</v>
      </c>
      <c r="X183" s="176">
        <f t="shared" ref="X183" si="1934">G183</f>
        <v>0</v>
      </c>
      <c r="Y183" s="5" t="s">
        <v>11</v>
      </c>
      <c r="Z183" s="176">
        <f t="shared" ref="Z183" si="1935">I183</f>
        <v>0</v>
      </c>
      <c r="AA183" s="176">
        <f t="shared" ref="AA183" si="1936">J183</f>
        <v>0</v>
      </c>
      <c r="AB183" s="3">
        <f t="shared" ref="AB183" si="1937">IF(Z183&gt;0,R183*T183*W183*Z183,IF(W183&gt;0,R183*T183*W183,R183*T183))</f>
        <v>0</v>
      </c>
      <c r="AC183" s="3">
        <f t="shared" ref="AC183" si="1938">AB183-AF183</f>
        <v>0</v>
      </c>
      <c r="AD183" s="3">
        <f t="shared" ref="AD183" si="1939">ROUNDDOWN(AC183/2,0)</f>
        <v>0</v>
      </c>
      <c r="AE183" s="3">
        <f t="shared" ref="AE183" si="1940">AC183-AD183</f>
        <v>0</v>
      </c>
      <c r="AF183" s="177">
        <f t="shared" ref="AF183" si="1941">O183</f>
        <v>0</v>
      </c>
      <c r="AH183" s="217" t="str">
        <f t="shared" ref="AH183" si="1942">IF(AB183&gt;=1000000,"相見積書提出必要",IF(AB183&gt;=100000,"見積書提出必要",""))</f>
        <v/>
      </c>
      <c r="AI183" s="186">
        <f t="shared" ref="AI183" si="1943">AB183-K183</f>
        <v>0</v>
      </c>
      <c r="AJ183" s="186">
        <f t="shared" ref="AJ183" si="1944">AC183-L183</f>
        <v>0</v>
      </c>
      <c r="AK183" s="186">
        <f t="shared" ref="AK183" si="1945">AD183-M183</f>
        <v>0</v>
      </c>
      <c r="AL183" s="186">
        <f t="shared" ref="AL183" si="1946">AE183-N183</f>
        <v>0</v>
      </c>
      <c r="AM183" s="186">
        <f t="shared" ref="AM183" si="1947">AF183-O183</f>
        <v>0</v>
      </c>
    </row>
    <row r="184" spans="1:39" ht="19.899999999999999" customHeight="1">
      <c r="A184" s="200" t="str">
        <f>'様式4-1'!A184</f>
        <v>【】</v>
      </c>
      <c r="B184" s="493">
        <f>'様式4-1'!B184</f>
        <v>0</v>
      </c>
      <c r="C184" s="497"/>
      <c r="D184" s="497"/>
      <c r="E184" s="497"/>
      <c r="F184" s="497"/>
      <c r="G184" s="497"/>
      <c r="H184" s="497"/>
      <c r="I184" s="497"/>
      <c r="J184" s="292"/>
      <c r="K184" s="4"/>
      <c r="L184" s="4"/>
      <c r="M184" s="4"/>
      <c r="N184" s="4"/>
      <c r="O184" s="4"/>
      <c r="P184" s="167"/>
      <c r="Q184" s="168"/>
      <c r="R184" s="7" t="str">
        <f t="shared" si="1797"/>
        <v>【】</v>
      </c>
      <c r="S184" s="495">
        <f t="shared" ref="S184" si="1948">B184</f>
        <v>0</v>
      </c>
      <c r="T184" s="498"/>
      <c r="U184" s="498"/>
      <c r="V184" s="498"/>
      <c r="W184" s="498"/>
      <c r="X184" s="498"/>
      <c r="Y184" s="498"/>
      <c r="Z184" s="498"/>
      <c r="AA184" s="292"/>
      <c r="AB184" s="4"/>
      <c r="AC184" s="4"/>
      <c r="AD184" s="4"/>
      <c r="AE184" s="4"/>
      <c r="AF184" s="4"/>
      <c r="AH184" s="216"/>
      <c r="AI184" s="185"/>
      <c r="AJ184" s="185"/>
      <c r="AK184" s="185"/>
      <c r="AL184" s="185"/>
      <c r="AM184" s="185"/>
    </row>
    <row r="185" spans="1:39" ht="19.899999999999999" customHeight="1">
      <c r="A185" s="201">
        <f>'様式4-1'!A185</f>
        <v>0</v>
      </c>
      <c r="B185" s="5" t="s">
        <v>11</v>
      </c>
      <c r="C185" s="5">
        <f>'様式4-1'!C185</f>
        <v>0</v>
      </c>
      <c r="D185" s="5">
        <f>'様式4-1'!D185</f>
        <v>0</v>
      </c>
      <c r="E185" s="5" t="s">
        <v>11</v>
      </c>
      <c r="F185" s="5">
        <f>'様式4-1'!F185</f>
        <v>0</v>
      </c>
      <c r="G185" s="5">
        <f>'様式4-1'!G185</f>
        <v>0</v>
      </c>
      <c r="H185" s="5" t="s">
        <v>11</v>
      </c>
      <c r="I185" s="5">
        <f>'様式4-1'!I185</f>
        <v>0</v>
      </c>
      <c r="J185" s="5">
        <f>'様式4-1'!J185</f>
        <v>0</v>
      </c>
      <c r="K185" s="3">
        <f t="shared" ref="K185" si="1949">IF(I185&gt;0,A185*C185*F185*I185,IF(F185&gt;0,A185*C185*F185,A185*C185))</f>
        <v>0</v>
      </c>
      <c r="L185" s="3">
        <f t="shared" ref="L185" si="1950">K185-O185</f>
        <v>0</v>
      </c>
      <c r="M185" s="3">
        <f t="shared" ref="M185" si="1951">ROUNDDOWN(L185/2,0)</f>
        <v>0</v>
      </c>
      <c r="N185" s="3">
        <f t="shared" ref="N185" si="1952">L185-M185</f>
        <v>0</v>
      </c>
      <c r="O185" s="3">
        <f>'様式4-1'!O185</f>
        <v>0</v>
      </c>
      <c r="P185" s="167"/>
      <c r="Q185" s="168"/>
      <c r="R185" s="175">
        <f t="shared" si="1797"/>
        <v>0</v>
      </c>
      <c r="S185" s="5" t="s">
        <v>11</v>
      </c>
      <c r="T185" s="176">
        <f t="shared" ref="T185" si="1953">C185</f>
        <v>0</v>
      </c>
      <c r="U185" s="176">
        <f t="shared" ref="U185" si="1954">D185</f>
        <v>0</v>
      </c>
      <c r="V185" s="5" t="s">
        <v>11</v>
      </c>
      <c r="W185" s="176">
        <f t="shared" ref="W185" si="1955">F185</f>
        <v>0</v>
      </c>
      <c r="X185" s="176">
        <f t="shared" ref="X185" si="1956">G185</f>
        <v>0</v>
      </c>
      <c r="Y185" s="5" t="s">
        <v>11</v>
      </c>
      <c r="Z185" s="176">
        <f t="shared" ref="Z185" si="1957">I185</f>
        <v>0</v>
      </c>
      <c r="AA185" s="176">
        <f t="shared" ref="AA185" si="1958">J185</f>
        <v>0</v>
      </c>
      <c r="AB185" s="3">
        <f t="shared" ref="AB185" si="1959">IF(Z185&gt;0,R185*T185*W185*Z185,IF(W185&gt;0,R185*T185*W185,R185*T185))</f>
        <v>0</v>
      </c>
      <c r="AC185" s="3">
        <f t="shared" ref="AC185" si="1960">AB185-AF185</f>
        <v>0</v>
      </c>
      <c r="AD185" s="3">
        <f t="shared" ref="AD185" si="1961">ROUNDDOWN(AC185/2,0)</f>
        <v>0</v>
      </c>
      <c r="AE185" s="3">
        <f t="shared" ref="AE185" si="1962">AC185-AD185</f>
        <v>0</v>
      </c>
      <c r="AF185" s="177">
        <f t="shared" ref="AF185" si="1963">O185</f>
        <v>0</v>
      </c>
      <c r="AH185" s="217" t="str">
        <f t="shared" ref="AH185" si="1964">IF(AB185&gt;=1000000,"相見積書提出必要",IF(AB185&gt;=100000,"見積書提出必要",""))</f>
        <v/>
      </c>
      <c r="AI185" s="186">
        <f t="shared" ref="AI185" si="1965">AB185-K185</f>
        <v>0</v>
      </c>
      <c r="AJ185" s="186">
        <f t="shared" ref="AJ185" si="1966">AC185-L185</f>
        <v>0</v>
      </c>
      <c r="AK185" s="186">
        <f t="shared" ref="AK185" si="1967">AD185-M185</f>
        <v>0</v>
      </c>
      <c r="AL185" s="186">
        <f t="shared" ref="AL185" si="1968">AE185-N185</f>
        <v>0</v>
      </c>
      <c r="AM185" s="186">
        <f t="shared" ref="AM185" si="1969">AF185-O185</f>
        <v>0</v>
      </c>
    </row>
    <row r="186" spans="1:39" ht="19.899999999999999" customHeight="1">
      <c r="A186" s="200" t="str">
        <f>'様式4-1'!A186</f>
        <v>【】</v>
      </c>
      <c r="B186" s="493">
        <f>'様式4-1'!B186</f>
        <v>0</v>
      </c>
      <c r="C186" s="497"/>
      <c r="D186" s="497"/>
      <c r="E186" s="497"/>
      <c r="F186" s="497"/>
      <c r="G186" s="497"/>
      <c r="H186" s="497"/>
      <c r="I186" s="497"/>
      <c r="J186" s="292"/>
      <c r="K186" s="4"/>
      <c r="L186" s="4"/>
      <c r="M186" s="4"/>
      <c r="N186" s="4"/>
      <c r="O186" s="4"/>
      <c r="P186" s="167"/>
      <c r="Q186" s="168"/>
      <c r="R186" s="7" t="str">
        <f t="shared" si="1797"/>
        <v>【】</v>
      </c>
      <c r="S186" s="495">
        <f t="shared" ref="S186" si="1970">B186</f>
        <v>0</v>
      </c>
      <c r="T186" s="498"/>
      <c r="U186" s="498"/>
      <c r="V186" s="498"/>
      <c r="W186" s="498"/>
      <c r="X186" s="498"/>
      <c r="Y186" s="498"/>
      <c r="Z186" s="498"/>
      <c r="AA186" s="292"/>
      <c r="AB186" s="4"/>
      <c r="AC186" s="4"/>
      <c r="AD186" s="4"/>
      <c r="AE186" s="4"/>
      <c r="AF186" s="4"/>
      <c r="AH186" s="216"/>
      <c r="AI186" s="185"/>
      <c r="AJ186" s="185"/>
      <c r="AK186" s="185"/>
      <c r="AL186" s="185"/>
      <c r="AM186" s="185"/>
    </row>
    <row r="187" spans="1:39" ht="19.899999999999999" customHeight="1">
      <c r="A187" s="201">
        <f>'様式4-1'!A187</f>
        <v>0</v>
      </c>
      <c r="B187" s="5" t="s">
        <v>11</v>
      </c>
      <c r="C187" s="5">
        <f>'様式4-1'!C187</f>
        <v>0</v>
      </c>
      <c r="D187" s="5">
        <f>'様式4-1'!D187</f>
        <v>0</v>
      </c>
      <c r="E187" s="5" t="s">
        <v>11</v>
      </c>
      <c r="F187" s="5">
        <f>'様式4-1'!F187</f>
        <v>0</v>
      </c>
      <c r="G187" s="5">
        <f>'様式4-1'!G187</f>
        <v>0</v>
      </c>
      <c r="H187" s="5" t="s">
        <v>11</v>
      </c>
      <c r="I187" s="5">
        <f>'様式4-1'!I187</f>
        <v>0</v>
      </c>
      <c r="J187" s="5">
        <f>'様式4-1'!J187</f>
        <v>0</v>
      </c>
      <c r="K187" s="3">
        <f t="shared" ref="K187" si="1971">IF(I187&gt;0,A187*C187*F187*I187,IF(F187&gt;0,A187*C187*F187,A187*C187))</f>
        <v>0</v>
      </c>
      <c r="L187" s="3">
        <f t="shared" ref="L187" si="1972">K187-O187</f>
        <v>0</v>
      </c>
      <c r="M187" s="3">
        <f t="shared" ref="M187" si="1973">ROUNDDOWN(L187/2,0)</f>
        <v>0</v>
      </c>
      <c r="N187" s="3">
        <f t="shared" ref="N187" si="1974">L187-M187</f>
        <v>0</v>
      </c>
      <c r="O187" s="3">
        <f>'様式4-1'!O187</f>
        <v>0</v>
      </c>
      <c r="P187" s="167"/>
      <c r="Q187" s="168"/>
      <c r="R187" s="175">
        <f t="shared" si="1797"/>
        <v>0</v>
      </c>
      <c r="S187" s="5" t="s">
        <v>11</v>
      </c>
      <c r="T187" s="176">
        <f t="shared" ref="T187" si="1975">C187</f>
        <v>0</v>
      </c>
      <c r="U187" s="176">
        <f t="shared" ref="U187" si="1976">D187</f>
        <v>0</v>
      </c>
      <c r="V187" s="5" t="s">
        <v>11</v>
      </c>
      <c r="W187" s="176">
        <f t="shared" ref="W187" si="1977">F187</f>
        <v>0</v>
      </c>
      <c r="X187" s="176">
        <f t="shared" ref="X187" si="1978">G187</f>
        <v>0</v>
      </c>
      <c r="Y187" s="5" t="s">
        <v>11</v>
      </c>
      <c r="Z187" s="176">
        <f t="shared" ref="Z187" si="1979">I187</f>
        <v>0</v>
      </c>
      <c r="AA187" s="176">
        <f t="shared" ref="AA187" si="1980">J187</f>
        <v>0</v>
      </c>
      <c r="AB187" s="3">
        <f t="shared" ref="AB187" si="1981">IF(Z187&gt;0,R187*T187*W187*Z187,IF(W187&gt;0,R187*T187*W187,R187*T187))</f>
        <v>0</v>
      </c>
      <c r="AC187" s="3">
        <f t="shared" ref="AC187" si="1982">AB187-AF187</f>
        <v>0</v>
      </c>
      <c r="AD187" s="3">
        <f t="shared" ref="AD187" si="1983">ROUNDDOWN(AC187/2,0)</f>
        <v>0</v>
      </c>
      <c r="AE187" s="3">
        <f t="shared" ref="AE187" si="1984">AC187-AD187</f>
        <v>0</v>
      </c>
      <c r="AF187" s="177">
        <f t="shared" ref="AF187" si="1985">O187</f>
        <v>0</v>
      </c>
      <c r="AH187" s="217" t="str">
        <f t="shared" ref="AH187" si="1986">IF(AB187&gt;=1000000,"相見積書提出必要",IF(AB187&gt;=100000,"見積書提出必要",""))</f>
        <v/>
      </c>
      <c r="AI187" s="186">
        <f t="shared" ref="AI187" si="1987">AB187-K187</f>
        <v>0</v>
      </c>
      <c r="AJ187" s="186">
        <f t="shared" ref="AJ187" si="1988">AC187-L187</f>
        <v>0</v>
      </c>
      <c r="AK187" s="186">
        <f t="shared" ref="AK187" si="1989">AD187-M187</f>
        <v>0</v>
      </c>
      <c r="AL187" s="186">
        <f t="shared" ref="AL187" si="1990">AE187-N187</f>
        <v>0</v>
      </c>
      <c r="AM187" s="186">
        <f t="shared" ref="AM187" si="1991">AF187-O187</f>
        <v>0</v>
      </c>
    </row>
    <row r="188" spans="1:39" ht="19.899999999999999" customHeight="1">
      <c r="A188" s="200" t="str">
        <f>'様式4-1'!A188</f>
        <v>【】</v>
      </c>
      <c r="B188" s="493">
        <f>'様式4-1'!B188</f>
        <v>0</v>
      </c>
      <c r="C188" s="497"/>
      <c r="D188" s="497"/>
      <c r="E188" s="497"/>
      <c r="F188" s="497"/>
      <c r="G188" s="497"/>
      <c r="H188" s="497"/>
      <c r="I188" s="497"/>
      <c r="J188" s="292"/>
      <c r="K188" s="4"/>
      <c r="L188" s="4"/>
      <c r="M188" s="4"/>
      <c r="N188" s="4"/>
      <c r="O188" s="4"/>
      <c r="P188" s="167"/>
      <c r="Q188" s="168"/>
      <c r="R188" s="7" t="str">
        <f t="shared" si="1797"/>
        <v>【】</v>
      </c>
      <c r="S188" s="495">
        <f t="shared" ref="S188" si="1992">B188</f>
        <v>0</v>
      </c>
      <c r="T188" s="498"/>
      <c r="U188" s="498"/>
      <c r="V188" s="498"/>
      <c r="W188" s="498"/>
      <c r="X188" s="498"/>
      <c r="Y188" s="498"/>
      <c r="Z188" s="498"/>
      <c r="AA188" s="292"/>
      <c r="AB188" s="4"/>
      <c r="AC188" s="4"/>
      <c r="AD188" s="4"/>
      <c r="AE188" s="4"/>
      <c r="AF188" s="4"/>
      <c r="AH188" s="216"/>
      <c r="AI188" s="185"/>
      <c r="AJ188" s="185"/>
      <c r="AK188" s="185"/>
      <c r="AL188" s="185"/>
      <c r="AM188" s="185"/>
    </row>
    <row r="189" spans="1:39" ht="19.899999999999999" customHeight="1">
      <c r="A189" s="201">
        <f>'様式4-1'!A189</f>
        <v>0</v>
      </c>
      <c r="B189" s="5" t="s">
        <v>11</v>
      </c>
      <c r="C189" s="5">
        <f>'様式4-1'!C189</f>
        <v>0</v>
      </c>
      <c r="D189" s="5">
        <f>'様式4-1'!D189</f>
        <v>0</v>
      </c>
      <c r="E189" s="5" t="s">
        <v>11</v>
      </c>
      <c r="F189" s="5">
        <f>'様式4-1'!F189</f>
        <v>0</v>
      </c>
      <c r="G189" s="5">
        <f>'様式4-1'!G189</f>
        <v>0</v>
      </c>
      <c r="H189" s="5" t="s">
        <v>11</v>
      </c>
      <c r="I189" s="5">
        <f>'様式4-1'!I189</f>
        <v>0</v>
      </c>
      <c r="J189" s="5">
        <f>'様式4-1'!J189</f>
        <v>0</v>
      </c>
      <c r="K189" s="3">
        <f t="shared" ref="K189" si="1993">IF(I189&gt;0,A189*C189*F189*I189,IF(F189&gt;0,A189*C189*F189,A189*C189))</f>
        <v>0</v>
      </c>
      <c r="L189" s="3">
        <f t="shared" ref="L189" si="1994">K189-O189</f>
        <v>0</v>
      </c>
      <c r="M189" s="3">
        <f t="shared" ref="M189" si="1995">ROUNDDOWN(L189/2,0)</f>
        <v>0</v>
      </c>
      <c r="N189" s="3">
        <f t="shared" ref="N189" si="1996">L189-M189</f>
        <v>0</v>
      </c>
      <c r="O189" s="3">
        <f>'様式4-1'!O189</f>
        <v>0</v>
      </c>
      <c r="P189" s="167"/>
      <c r="Q189" s="168"/>
      <c r="R189" s="175">
        <f t="shared" si="1797"/>
        <v>0</v>
      </c>
      <c r="S189" s="5" t="s">
        <v>11</v>
      </c>
      <c r="T189" s="176">
        <f t="shared" ref="T189" si="1997">C189</f>
        <v>0</v>
      </c>
      <c r="U189" s="176">
        <f t="shared" ref="U189" si="1998">D189</f>
        <v>0</v>
      </c>
      <c r="V189" s="5" t="s">
        <v>11</v>
      </c>
      <c r="W189" s="176">
        <f t="shared" ref="W189" si="1999">F189</f>
        <v>0</v>
      </c>
      <c r="X189" s="176">
        <f t="shared" ref="X189" si="2000">G189</f>
        <v>0</v>
      </c>
      <c r="Y189" s="5" t="s">
        <v>11</v>
      </c>
      <c r="Z189" s="176">
        <f t="shared" ref="Z189" si="2001">I189</f>
        <v>0</v>
      </c>
      <c r="AA189" s="176">
        <f t="shared" ref="AA189" si="2002">J189</f>
        <v>0</v>
      </c>
      <c r="AB189" s="3">
        <f t="shared" ref="AB189" si="2003">IF(Z189&gt;0,R189*T189*W189*Z189,IF(W189&gt;0,R189*T189*W189,R189*T189))</f>
        <v>0</v>
      </c>
      <c r="AC189" s="3">
        <f t="shared" ref="AC189" si="2004">AB189-AF189</f>
        <v>0</v>
      </c>
      <c r="AD189" s="3">
        <f t="shared" ref="AD189" si="2005">ROUNDDOWN(AC189/2,0)</f>
        <v>0</v>
      </c>
      <c r="AE189" s="3">
        <f t="shared" ref="AE189" si="2006">AC189-AD189</f>
        <v>0</v>
      </c>
      <c r="AF189" s="177">
        <f t="shared" ref="AF189" si="2007">O189</f>
        <v>0</v>
      </c>
      <c r="AH189" s="217" t="str">
        <f t="shared" ref="AH189" si="2008">IF(AB189&gt;=1000000,"相見積書提出必要",IF(AB189&gt;=100000,"見積書提出必要",""))</f>
        <v/>
      </c>
      <c r="AI189" s="186">
        <f t="shared" ref="AI189" si="2009">AB189-K189</f>
        <v>0</v>
      </c>
      <c r="AJ189" s="186">
        <f t="shared" ref="AJ189" si="2010">AC189-L189</f>
        <v>0</v>
      </c>
      <c r="AK189" s="186">
        <f t="shared" ref="AK189" si="2011">AD189-M189</f>
        <v>0</v>
      </c>
      <c r="AL189" s="186">
        <f t="shared" ref="AL189" si="2012">AE189-N189</f>
        <v>0</v>
      </c>
      <c r="AM189" s="186">
        <f t="shared" ref="AM189" si="2013">AF189-O189</f>
        <v>0</v>
      </c>
    </row>
    <row r="190" spans="1:39" ht="19.899999999999999" customHeight="1">
      <c r="A190" s="200" t="str">
        <f>'様式4-1'!A190</f>
        <v>【】</v>
      </c>
      <c r="B190" s="493">
        <f>'様式4-1'!B190</f>
        <v>0</v>
      </c>
      <c r="C190" s="497"/>
      <c r="D190" s="497"/>
      <c r="E190" s="497"/>
      <c r="F190" s="497"/>
      <c r="G190" s="497"/>
      <c r="H190" s="497"/>
      <c r="I190" s="497"/>
      <c r="J190" s="292"/>
      <c r="K190" s="4"/>
      <c r="L190" s="4"/>
      <c r="M190" s="4"/>
      <c r="N190" s="4"/>
      <c r="O190" s="4"/>
      <c r="P190" s="167"/>
      <c r="Q190" s="168"/>
      <c r="R190" s="7" t="str">
        <f t="shared" si="1797"/>
        <v>【】</v>
      </c>
      <c r="S190" s="495">
        <f t="shared" ref="S190" si="2014">B190</f>
        <v>0</v>
      </c>
      <c r="T190" s="498"/>
      <c r="U190" s="498"/>
      <c r="V190" s="498"/>
      <c r="W190" s="498"/>
      <c r="X190" s="498"/>
      <c r="Y190" s="498"/>
      <c r="Z190" s="498"/>
      <c r="AA190" s="292"/>
      <c r="AB190" s="4"/>
      <c r="AC190" s="4"/>
      <c r="AD190" s="4"/>
      <c r="AE190" s="4"/>
      <c r="AF190" s="4"/>
      <c r="AH190" s="216"/>
      <c r="AI190" s="185"/>
      <c r="AJ190" s="185"/>
      <c r="AK190" s="185"/>
      <c r="AL190" s="185"/>
      <c r="AM190" s="185"/>
    </row>
    <row r="191" spans="1:39" ht="19.899999999999999" customHeight="1">
      <c r="A191" s="201">
        <f>'様式4-1'!A191</f>
        <v>0</v>
      </c>
      <c r="B191" s="5" t="s">
        <v>11</v>
      </c>
      <c r="C191" s="5">
        <f>'様式4-1'!C191</f>
        <v>0</v>
      </c>
      <c r="D191" s="5">
        <f>'様式4-1'!D191</f>
        <v>0</v>
      </c>
      <c r="E191" s="5" t="s">
        <v>11</v>
      </c>
      <c r="F191" s="5">
        <f>'様式4-1'!F191</f>
        <v>0</v>
      </c>
      <c r="G191" s="5">
        <f>'様式4-1'!G191</f>
        <v>0</v>
      </c>
      <c r="H191" s="5" t="s">
        <v>11</v>
      </c>
      <c r="I191" s="5">
        <f>'様式4-1'!I191</f>
        <v>0</v>
      </c>
      <c r="J191" s="5">
        <f>'様式4-1'!J191</f>
        <v>0</v>
      </c>
      <c r="K191" s="3">
        <f t="shared" ref="K191" si="2015">IF(I191&gt;0,A191*C191*F191*I191,IF(F191&gt;0,A191*C191*F191,A191*C191))</f>
        <v>0</v>
      </c>
      <c r="L191" s="3">
        <f t="shared" ref="L191" si="2016">K191-O191</f>
        <v>0</v>
      </c>
      <c r="M191" s="3">
        <f t="shared" ref="M191" si="2017">ROUNDDOWN(L191/2,0)</f>
        <v>0</v>
      </c>
      <c r="N191" s="3">
        <f t="shared" ref="N191" si="2018">L191-M191</f>
        <v>0</v>
      </c>
      <c r="O191" s="3">
        <f>'様式4-1'!O191</f>
        <v>0</v>
      </c>
      <c r="P191" s="167"/>
      <c r="Q191" s="168"/>
      <c r="R191" s="175">
        <f t="shared" si="1797"/>
        <v>0</v>
      </c>
      <c r="S191" s="5" t="s">
        <v>11</v>
      </c>
      <c r="T191" s="176">
        <f t="shared" ref="T191" si="2019">C191</f>
        <v>0</v>
      </c>
      <c r="U191" s="176">
        <f t="shared" ref="U191" si="2020">D191</f>
        <v>0</v>
      </c>
      <c r="V191" s="5" t="s">
        <v>11</v>
      </c>
      <c r="W191" s="176">
        <f t="shared" ref="W191" si="2021">F191</f>
        <v>0</v>
      </c>
      <c r="X191" s="176">
        <f t="shared" ref="X191" si="2022">G191</f>
        <v>0</v>
      </c>
      <c r="Y191" s="5" t="s">
        <v>11</v>
      </c>
      <c r="Z191" s="176">
        <f t="shared" ref="Z191" si="2023">I191</f>
        <v>0</v>
      </c>
      <c r="AA191" s="176">
        <f t="shared" ref="AA191" si="2024">J191</f>
        <v>0</v>
      </c>
      <c r="AB191" s="3">
        <f t="shared" ref="AB191" si="2025">IF(Z191&gt;0,R191*T191*W191*Z191,IF(W191&gt;0,R191*T191*W191,R191*T191))</f>
        <v>0</v>
      </c>
      <c r="AC191" s="3">
        <f t="shared" ref="AC191" si="2026">AB191-AF191</f>
        <v>0</v>
      </c>
      <c r="AD191" s="3">
        <f t="shared" ref="AD191" si="2027">ROUNDDOWN(AC191/2,0)</f>
        <v>0</v>
      </c>
      <c r="AE191" s="3">
        <f t="shared" ref="AE191" si="2028">AC191-AD191</f>
        <v>0</v>
      </c>
      <c r="AF191" s="177">
        <f t="shared" ref="AF191" si="2029">O191</f>
        <v>0</v>
      </c>
      <c r="AH191" s="217" t="str">
        <f t="shared" ref="AH191" si="2030">IF(AB191&gt;=1000000,"相見積書提出必要",IF(AB191&gt;=100000,"見積書提出必要",""))</f>
        <v/>
      </c>
      <c r="AI191" s="186">
        <f t="shared" ref="AI191" si="2031">AB191-K191</f>
        <v>0</v>
      </c>
      <c r="AJ191" s="186">
        <f t="shared" ref="AJ191" si="2032">AC191-L191</f>
        <v>0</v>
      </c>
      <c r="AK191" s="186">
        <f t="shared" ref="AK191" si="2033">AD191-M191</f>
        <v>0</v>
      </c>
      <c r="AL191" s="186">
        <f t="shared" ref="AL191" si="2034">AE191-N191</f>
        <v>0</v>
      </c>
      <c r="AM191" s="186">
        <f t="shared" ref="AM191" si="2035">AF191-O191</f>
        <v>0</v>
      </c>
    </row>
    <row r="192" spans="1:39" ht="19.899999999999999" customHeight="1">
      <c r="A192" s="200" t="str">
        <f>'様式4-1'!A192</f>
        <v>【】</v>
      </c>
      <c r="B192" s="493">
        <f>'様式4-1'!B192</f>
        <v>0</v>
      </c>
      <c r="C192" s="497"/>
      <c r="D192" s="497"/>
      <c r="E192" s="497"/>
      <c r="F192" s="497"/>
      <c r="G192" s="497"/>
      <c r="H192" s="497"/>
      <c r="I192" s="497"/>
      <c r="J192" s="292"/>
      <c r="K192" s="4"/>
      <c r="L192" s="4"/>
      <c r="M192" s="4"/>
      <c r="N192" s="4"/>
      <c r="O192" s="4"/>
      <c r="P192" s="167"/>
      <c r="Q192" s="168"/>
      <c r="R192" s="7" t="str">
        <f t="shared" si="1797"/>
        <v>【】</v>
      </c>
      <c r="S192" s="495">
        <f t="shared" ref="S192" si="2036">B192</f>
        <v>0</v>
      </c>
      <c r="T192" s="498"/>
      <c r="U192" s="498"/>
      <c r="V192" s="498"/>
      <c r="W192" s="498"/>
      <c r="X192" s="498"/>
      <c r="Y192" s="498"/>
      <c r="Z192" s="498"/>
      <c r="AA192" s="292"/>
      <c r="AB192" s="4"/>
      <c r="AC192" s="4"/>
      <c r="AD192" s="4"/>
      <c r="AE192" s="4"/>
      <c r="AF192" s="4"/>
      <c r="AH192" s="216"/>
      <c r="AI192" s="185"/>
      <c r="AJ192" s="185"/>
      <c r="AK192" s="185"/>
      <c r="AL192" s="185"/>
      <c r="AM192" s="185"/>
    </row>
    <row r="193" spans="1:39" ht="19.899999999999999" customHeight="1">
      <c r="A193" s="201">
        <f>'様式4-1'!A193</f>
        <v>0</v>
      </c>
      <c r="B193" s="5" t="s">
        <v>11</v>
      </c>
      <c r="C193" s="5">
        <f>'様式4-1'!C193</f>
        <v>0</v>
      </c>
      <c r="D193" s="5">
        <f>'様式4-1'!D193</f>
        <v>0</v>
      </c>
      <c r="E193" s="5" t="s">
        <v>11</v>
      </c>
      <c r="F193" s="5">
        <f>'様式4-1'!F193</f>
        <v>0</v>
      </c>
      <c r="G193" s="5">
        <f>'様式4-1'!G193</f>
        <v>0</v>
      </c>
      <c r="H193" s="5" t="s">
        <v>11</v>
      </c>
      <c r="I193" s="5">
        <f>'様式4-1'!I193</f>
        <v>0</v>
      </c>
      <c r="J193" s="5">
        <f>'様式4-1'!J193</f>
        <v>0</v>
      </c>
      <c r="K193" s="3">
        <f t="shared" ref="K193" si="2037">IF(I193&gt;0,A193*C193*F193*I193,IF(F193&gt;0,A193*C193*F193,A193*C193))</f>
        <v>0</v>
      </c>
      <c r="L193" s="3">
        <f t="shared" ref="L193" si="2038">K193-O193</f>
        <v>0</v>
      </c>
      <c r="M193" s="3">
        <f t="shared" ref="M193" si="2039">ROUNDDOWN(L193/2,0)</f>
        <v>0</v>
      </c>
      <c r="N193" s="3">
        <f t="shared" ref="N193" si="2040">L193-M193</f>
        <v>0</v>
      </c>
      <c r="O193" s="3">
        <f>'様式4-1'!O193</f>
        <v>0</v>
      </c>
      <c r="P193" s="167"/>
      <c r="Q193" s="168"/>
      <c r="R193" s="175">
        <f t="shared" si="1797"/>
        <v>0</v>
      </c>
      <c r="S193" s="5" t="s">
        <v>11</v>
      </c>
      <c r="T193" s="176">
        <f t="shared" ref="T193" si="2041">C193</f>
        <v>0</v>
      </c>
      <c r="U193" s="176">
        <f t="shared" ref="U193" si="2042">D193</f>
        <v>0</v>
      </c>
      <c r="V193" s="5" t="s">
        <v>11</v>
      </c>
      <c r="W193" s="176">
        <f t="shared" ref="W193" si="2043">F193</f>
        <v>0</v>
      </c>
      <c r="X193" s="176">
        <f t="shared" ref="X193" si="2044">G193</f>
        <v>0</v>
      </c>
      <c r="Y193" s="5" t="s">
        <v>11</v>
      </c>
      <c r="Z193" s="176">
        <f t="shared" ref="Z193" si="2045">I193</f>
        <v>0</v>
      </c>
      <c r="AA193" s="176">
        <f t="shared" ref="AA193" si="2046">J193</f>
        <v>0</v>
      </c>
      <c r="AB193" s="3">
        <f t="shared" ref="AB193" si="2047">IF(Z193&gt;0,R193*T193*W193*Z193,IF(W193&gt;0,R193*T193*W193,R193*T193))</f>
        <v>0</v>
      </c>
      <c r="AC193" s="3">
        <f t="shared" ref="AC193" si="2048">AB193-AF193</f>
        <v>0</v>
      </c>
      <c r="AD193" s="3">
        <f t="shared" ref="AD193" si="2049">ROUNDDOWN(AC193/2,0)</f>
        <v>0</v>
      </c>
      <c r="AE193" s="3">
        <f t="shared" ref="AE193" si="2050">AC193-AD193</f>
        <v>0</v>
      </c>
      <c r="AF193" s="177">
        <f t="shared" ref="AF193" si="2051">O193</f>
        <v>0</v>
      </c>
      <c r="AH193" s="217" t="str">
        <f t="shared" ref="AH193" si="2052">IF(AB193&gt;=1000000,"相見積書提出必要",IF(AB193&gt;=100000,"見積書提出必要",""))</f>
        <v/>
      </c>
      <c r="AI193" s="186">
        <f t="shared" ref="AI193" si="2053">AB193-K193</f>
        <v>0</v>
      </c>
      <c r="AJ193" s="186">
        <f t="shared" ref="AJ193" si="2054">AC193-L193</f>
        <v>0</v>
      </c>
      <c r="AK193" s="186">
        <f t="shared" ref="AK193" si="2055">AD193-M193</f>
        <v>0</v>
      </c>
      <c r="AL193" s="186">
        <f t="shared" ref="AL193" si="2056">AE193-N193</f>
        <v>0</v>
      </c>
      <c r="AM193" s="186">
        <f t="shared" ref="AM193" si="2057">AF193-O193</f>
        <v>0</v>
      </c>
    </row>
    <row r="194" spans="1:39" ht="19.899999999999999" customHeight="1">
      <c r="A194" s="200" t="str">
        <f>'様式4-1'!A194</f>
        <v>【】</v>
      </c>
      <c r="B194" s="493">
        <f>'様式4-1'!B194</f>
        <v>0</v>
      </c>
      <c r="C194" s="497"/>
      <c r="D194" s="497"/>
      <c r="E194" s="497"/>
      <c r="F194" s="497"/>
      <c r="G194" s="497"/>
      <c r="H194" s="497"/>
      <c r="I194" s="497"/>
      <c r="J194" s="292"/>
      <c r="K194" s="4"/>
      <c r="L194" s="4"/>
      <c r="M194" s="4"/>
      <c r="N194" s="4"/>
      <c r="O194" s="4"/>
      <c r="P194" s="167"/>
      <c r="Q194" s="168"/>
      <c r="R194" s="7" t="str">
        <f t="shared" si="1797"/>
        <v>【】</v>
      </c>
      <c r="S194" s="495">
        <f t="shared" ref="S194" si="2058">B194</f>
        <v>0</v>
      </c>
      <c r="T194" s="498"/>
      <c r="U194" s="498"/>
      <c r="V194" s="498"/>
      <c r="W194" s="498"/>
      <c r="X194" s="498"/>
      <c r="Y194" s="498"/>
      <c r="Z194" s="498"/>
      <c r="AA194" s="292"/>
      <c r="AB194" s="4"/>
      <c r="AC194" s="4"/>
      <c r="AD194" s="4"/>
      <c r="AE194" s="4"/>
      <c r="AF194" s="4"/>
      <c r="AH194" s="216"/>
      <c r="AI194" s="185"/>
      <c r="AJ194" s="185"/>
      <c r="AK194" s="185"/>
      <c r="AL194" s="185"/>
      <c r="AM194" s="185"/>
    </row>
    <row r="195" spans="1:39" ht="19.899999999999999" customHeight="1">
      <c r="A195" s="201">
        <f>'様式4-1'!A195</f>
        <v>0</v>
      </c>
      <c r="B195" s="5" t="s">
        <v>11</v>
      </c>
      <c r="C195" s="5">
        <f>'様式4-1'!C195</f>
        <v>0</v>
      </c>
      <c r="D195" s="5">
        <f>'様式4-1'!D195</f>
        <v>0</v>
      </c>
      <c r="E195" s="5" t="s">
        <v>11</v>
      </c>
      <c r="F195" s="5">
        <f>'様式4-1'!F195</f>
        <v>0</v>
      </c>
      <c r="G195" s="5">
        <f>'様式4-1'!G195</f>
        <v>0</v>
      </c>
      <c r="H195" s="5" t="s">
        <v>11</v>
      </c>
      <c r="I195" s="5">
        <f>'様式4-1'!I195</f>
        <v>0</v>
      </c>
      <c r="J195" s="5">
        <f>'様式4-1'!J195</f>
        <v>0</v>
      </c>
      <c r="K195" s="3">
        <f t="shared" ref="K195" si="2059">IF(I195&gt;0,A195*C195*F195*I195,IF(F195&gt;0,A195*C195*F195,A195*C195))</f>
        <v>0</v>
      </c>
      <c r="L195" s="3">
        <f t="shared" ref="L195" si="2060">K195-O195</f>
        <v>0</v>
      </c>
      <c r="M195" s="3">
        <f t="shared" ref="M195" si="2061">ROUNDDOWN(L195/2,0)</f>
        <v>0</v>
      </c>
      <c r="N195" s="3">
        <f t="shared" ref="N195" si="2062">L195-M195</f>
        <v>0</v>
      </c>
      <c r="O195" s="3">
        <f>'様式4-1'!O195</f>
        <v>0</v>
      </c>
      <c r="P195" s="167"/>
      <c r="Q195" s="168"/>
      <c r="R195" s="175">
        <f t="shared" si="1797"/>
        <v>0</v>
      </c>
      <c r="S195" s="5" t="s">
        <v>11</v>
      </c>
      <c r="T195" s="176">
        <f t="shared" ref="T195" si="2063">C195</f>
        <v>0</v>
      </c>
      <c r="U195" s="176">
        <f t="shared" ref="U195" si="2064">D195</f>
        <v>0</v>
      </c>
      <c r="V195" s="5" t="s">
        <v>11</v>
      </c>
      <c r="W195" s="176">
        <f t="shared" ref="W195" si="2065">F195</f>
        <v>0</v>
      </c>
      <c r="X195" s="176">
        <f t="shared" ref="X195" si="2066">G195</f>
        <v>0</v>
      </c>
      <c r="Y195" s="5" t="s">
        <v>11</v>
      </c>
      <c r="Z195" s="176">
        <f t="shared" ref="Z195" si="2067">I195</f>
        <v>0</v>
      </c>
      <c r="AA195" s="176">
        <f t="shared" ref="AA195" si="2068">J195</f>
        <v>0</v>
      </c>
      <c r="AB195" s="3">
        <f t="shared" ref="AB195" si="2069">IF(Z195&gt;0,R195*T195*W195*Z195,IF(W195&gt;0,R195*T195*W195,R195*T195))</f>
        <v>0</v>
      </c>
      <c r="AC195" s="3">
        <f t="shared" ref="AC195" si="2070">AB195-AF195</f>
        <v>0</v>
      </c>
      <c r="AD195" s="3">
        <f t="shared" ref="AD195" si="2071">ROUNDDOWN(AC195/2,0)</f>
        <v>0</v>
      </c>
      <c r="AE195" s="3">
        <f t="shared" ref="AE195" si="2072">AC195-AD195</f>
        <v>0</v>
      </c>
      <c r="AF195" s="177">
        <f t="shared" ref="AF195" si="2073">O195</f>
        <v>0</v>
      </c>
      <c r="AH195" s="217" t="str">
        <f t="shared" ref="AH195" si="2074">IF(AB195&gt;=1000000,"相見積書提出必要",IF(AB195&gt;=100000,"見積書提出必要",""))</f>
        <v/>
      </c>
      <c r="AI195" s="186">
        <f t="shared" ref="AI195" si="2075">AB195-K195</f>
        <v>0</v>
      </c>
      <c r="AJ195" s="186">
        <f t="shared" ref="AJ195" si="2076">AC195-L195</f>
        <v>0</v>
      </c>
      <c r="AK195" s="186">
        <f t="shared" ref="AK195" si="2077">AD195-M195</f>
        <v>0</v>
      </c>
      <c r="AL195" s="186">
        <f t="shared" ref="AL195" si="2078">AE195-N195</f>
        <v>0</v>
      </c>
      <c r="AM195" s="186">
        <f t="shared" ref="AM195" si="2079">AF195-O195</f>
        <v>0</v>
      </c>
    </row>
    <row r="196" spans="1:39" ht="19.899999999999999" customHeight="1">
      <c r="A196" s="200" t="str">
        <f>'様式4-1'!A196</f>
        <v>【】</v>
      </c>
      <c r="B196" s="493">
        <f>'様式4-1'!B196</f>
        <v>0</v>
      </c>
      <c r="C196" s="497"/>
      <c r="D196" s="497"/>
      <c r="E196" s="497"/>
      <c r="F196" s="497"/>
      <c r="G196" s="497"/>
      <c r="H196" s="497"/>
      <c r="I196" s="497"/>
      <c r="J196" s="292"/>
      <c r="K196" s="4"/>
      <c r="L196" s="4"/>
      <c r="M196" s="4"/>
      <c r="N196" s="4"/>
      <c r="O196" s="4"/>
      <c r="P196" s="167"/>
      <c r="Q196" s="168"/>
      <c r="R196" s="7" t="str">
        <f t="shared" si="1797"/>
        <v>【】</v>
      </c>
      <c r="S196" s="495">
        <f t="shared" ref="S196" si="2080">B196</f>
        <v>0</v>
      </c>
      <c r="T196" s="498"/>
      <c r="U196" s="498"/>
      <c r="V196" s="498"/>
      <c r="W196" s="498"/>
      <c r="X196" s="498"/>
      <c r="Y196" s="498"/>
      <c r="Z196" s="498"/>
      <c r="AA196" s="292"/>
      <c r="AB196" s="4"/>
      <c r="AC196" s="4"/>
      <c r="AD196" s="4"/>
      <c r="AE196" s="4"/>
      <c r="AF196" s="4"/>
      <c r="AH196" s="216"/>
      <c r="AI196" s="185"/>
      <c r="AJ196" s="185"/>
      <c r="AK196" s="185"/>
      <c r="AL196" s="185"/>
      <c r="AM196" s="185"/>
    </row>
    <row r="197" spans="1:39" ht="19.899999999999999" customHeight="1">
      <c r="A197" s="201">
        <f>'様式4-1'!A197</f>
        <v>0</v>
      </c>
      <c r="B197" s="5" t="s">
        <v>11</v>
      </c>
      <c r="C197" s="5">
        <f>'様式4-1'!C197</f>
        <v>0</v>
      </c>
      <c r="D197" s="5">
        <f>'様式4-1'!D197</f>
        <v>0</v>
      </c>
      <c r="E197" s="5" t="s">
        <v>11</v>
      </c>
      <c r="F197" s="5">
        <f>'様式4-1'!F197</f>
        <v>0</v>
      </c>
      <c r="G197" s="5">
        <f>'様式4-1'!G197</f>
        <v>0</v>
      </c>
      <c r="H197" s="5" t="s">
        <v>11</v>
      </c>
      <c r="I197" s="5">
        <f>'様式4-1'!I197</f>
        <v>0</v>
      </c>
      <c r="J197" s="5">
        <f>'様式4-1'!J197</f>
        <v>0</v>
      </c>
      <c r="K197" s="3">
        <f t="shared" ref="K197" si="2081">IF(I197&gt;0,A197*C197*F197*I197,IF(F197&gt;0,A197*C197*F197,A197*C197))</f>
        <v>0</v>
      </c>
      <c r="L197" s="3">
        <f t="shared" ref="L197" si="2082">K197-O197</f>
        <v>0</v>
      </c>
      <c r="M197" s="3">
        <f t="shared" ref="M197" si="2083">ROUNDDOWN(L197/2,0)</f>
        <v>0</v>
      </c>
      <c r="N197" s="3">
        <f t="shared" ref="N197" si="2084">L197-M197</f>
        <v>0</v>
      </c>
      <c r="O197" s="3">
        <f>'様式4-1'!O197</f>
        <v>0</v>
      </c>
      <c r="P197" s="167"/>
      <c r="Q197" s="168"/>
      <c r="R197" s="175">
        <f t="shared" si="1797"/>
        <v>0</v>
      </c>
      <c r="S197" s="5" t="s">
        <v>11</v>
      </c>
      <c r="T197" s="176">
        <f t="shared" ref="T197" si="2085">C197</f>
        <v>0</v>
      </c>
      <c r="U197" s="176">
        <f t="shared" ref="U197" si="2086">D197</f>
        <v>0</v>
      </c>
      <c r="V197" s="5" t="s">
        <v>11</v>
      </c>
      <c r="W197" s="176">
        <f t="shared" ref="W197" si="2087">F197</f>
        <v>0</v>
      </c>
      <c r="X197" s="176">
        <f t="shared" ref="X197" si="2088">G197</f>
        <v>0</v>
      </c>
      <c r="Y197" s="5" t="s">
        <v>11</v>
      </c>
      <c r="Z197" s="176">
        <f t="shared" ref="Z197" si="2089">I197</f>
        <v>0</v>
      </c>
      <c r="AA197" s="176">
        <f t="shared" ref="AA197" si="2090">J197</f>
        <v>0</v>
      </c>
      <c r="AB197" s="3">
        <f t="shared" ref="AB197" si="2091">IF(Z197&gt;0,R197*T197*W197*Z197,IF(W197&gt;0,R197*T197*W197,R197*T197))</f>
        <v>0</v>
      </c>
      <c r="AC197" s="3">
        <f t="shared" ref="AC197" si="2092">AB197-AF197</f>
        <v>0</v>
      </c>
      <c r="AD197" s="3">
        <f t="shared" ref="AD197" si="2093">ROUNDDOWN(AC197/2,0)</f>
        <v>0</v>
      </c>
      <c r="AE197" s="3">
        <f t="shared" ref="AE197" si="2094">AC197-AD197</f>
        <v>0</v>
      </c>
      <c r="AF197" s="177">
        <f t="shared" ref="AF197" si="2095">O197</f>
        <v>0</v>
      </c>
      <c r="AH197" s="217" t="str">
        <f t="shared" ref="AH197" si="2096">IF(AB197&gt;=1000000,"相見積書提出必要",IF(AB197&gt;=100000,"見積書提出必要",""))</f>
        <v/>
      </c>
      <c r="AI197" s="186">
        <f t="shared" ref="AI197" si="2097">AB197-K197</f>
        <v>0</v>
      </c>
      <c r="AJ197" s="186">
        <f t="shared" ref="AJ197" si="2098">AC197-L197</f>
        <v>0</v>
      </c>
      <c r="AK197" s="186">
        <f t="shared" ref="AK197" si="2099">AD197-M197</f>
        <v>0</v>
      </c>
      <c r="AL197" s="186">
        <f t="shared" ref="AL197" si="2100">AE197-N197</f>
        <v>0</v>
      </c>
      <c r="AM197" s="186">
        <f t="shared" ref="AM197" si="2101">AF197-O197</f>
        <v>0</v>
      </c>
    </row>
    <row r="198" spans="1:39" ht="19.899999999999999" customHeight="1">
      <c r="A198" s="200" t="str">
        <f>'様式4-1'!A198</f>
        <v>【】</v>
      </c>
      <c r="B198" s="493">
        <f>'様式4-1'!B198</f>
        <v>0</v>
      </c>
      <c r="C198" s="497"/>
      <c r="D198" s="497"/>
      <c r="E198" s="497"/>
      <c r="F198" s="497"/>
      <c r="G198" s="497"/>
      <c r="H198" s="497"/>
      <c r="I198" s="497"/>
      <c r="J198" s="292"/>
      <c r="K198" s="4"/>
      <c r="L198" s="4"/>
      <c r="M198" s="4"/>
      <c r="N198" s="4"/>
      <c r="O198" s="4"/>
      <c r="P198" s="167"/>
      <c r="Q198" s="168"/>
      <c r="R198" s="7" t="str">
        <f t="shared" si="1797"/>
        <v>【】</v>
      </c>
      <c r="S198" s="495">
        <f t="shared" ref="S198" si="2102">B198</f>
        <v>0</v>
      </c>
      <c r="T198" s="498"/>
      <c r="U198" s="498"/>
      <c r="V198" s="498"/>
      <c r="W198" s="498"/>
      <c r="X198" s="498"/>
      <c r="Y198" s="498"/>
      <c r="Z198" s="498"/>
      <c r="AA198" s="292"/>
      <c r="AB198" s="4"/>
      <c r="AC198" s="4"/>
      <c r="AD198" s="4"/>
      <c r="AE198" s="4"/>
      <c r="AF198" s="4"/>
      <c r="AH198" s="216"/>
      <c r="AI198" s="185"/>
      <c r="AJ198" s="185"/>
      <c r="AK198" s="185"/>
      <c r="AL198" s="185"/>
      <c r="AM198" s="185"/>
    </row>
    <row r="199" spans="1:39" ht="19.899999999999999" customHeight="1">
      <c r="A199" s="201">
        <f>'様式4-1'!A199</f>
        <v>0</v>
      </c>
      <c r="B199" s="5" t="s">
        <v>11</v>
      </c>
      <c r="C199" s="5">
        <f>'様式4-1'!C199</f>
        <v>0</v>
      </c>
      <c r="D199" s="5">
        <f>'様式4-1'!D199</f>
        <v>0</v>
      </c>
      <c r="E199" s="5" t="s">
        <v>11</v>
      </c>
      <c r="F199" s="5">
        <f>'様式4-1'!F199</f>
        <v>0</v>
      </c>
      <c r="G199" s="5">
        <f>'様式4-1'!G199</f>
        <v>0</v>
      </c>
      <c r="H199" s="5" t="s">
        <v>11</v>
      </c>
      <c r="I199" s="5">
        <f>'様式4-1'!I199</f>
        <v>0</v>
      </c>
      <c r="J199" s="5">
        <f>'様式4-1'!J199</f>
        <v>0</v>
      </c>
      <c r="K199" s="3">
        <f t="shared" ref="K199" si="2103">IF(I199&gt;0,A199*C199*F199*I199,IF(F199&gt;0,A199*C199*F199,A199*C199))</f>
        <v>0</v>
      </c>
      <c r="L199" s="3">
        <f t="shared" ref="L199" si="2104">K199-O199</f>
        <v>0</v>
      </c>
      <c r="M199" s="3">
        <f t="shared" ref="M199" si="2105">ROUNDDOWN(L199/2,0)</f>
        <v>0</v>
      </c>
      <c r="N199" s="3">
        <f t="shared" ref="N199" si="2106">L199-M199</f>
        <v>0</v>
      </c>
      <c r="O199" s="3">
        <f>'様式4-1'!O199</f>
        <v>0</v>
      </c>
      <c r="P199" s="167"/>
      <c r="Q199" s="168"/>
      <c r="R199" s="175">
        <f t="shared" si="1797"/>
        <v>0</v>
      </c>
      <c r="S199" s="5" t="s">
        <v>11</v>
      </c>
      <c r="T199" s="176">
        <f t="shared" ref="T199:U199" si="2107">C199</f>
        <v>0</v>
      </c>
      <c r="U199" s="176">
        <f t="shared" si="2107"/>
        <v>0</v>
      </c>
      <c r="V199" s="5" t="s">
        <v>11</v>
      </c>
      <c r="W199" s="176">
        <f t="shared" ref="W199:X199" si="2108">F199</f>
        <v>0</v>
      </c>
      <c r="X199" s="176">
        <f t="shared" si="2108"/>
        <v>0</v>
      </c>
      <c r="Y199" s="5" t="s">
        <v>11</v>
      </c>
      <c r="Z199" s="176">
        <f t="shared" ref="Z199:AA199" si="2109">I199</f>
        <v>0</v>
      </c>
      <c r="AA199" s="176">
        <f t="shared" si="2109"/>
        <v>0</v>
      </c>
      <c r="AB199" s="3">
        <f t="shared" ref="AB199" si="2110">IF(Z199&gt;0,R199*T199*W199*Z199,IF(W199&gt;0,R199*T199*W199,R199*T199))</f>
        <v>0</v>
      </c>
      <c r="AC199" s="3">
        <f t="shared" ref="AC199" si="2111">AB199-AF199</f>
        <v>0</v>
      </c>
      <c r="AD199" s="3">
        <f t="shared" ref="AD199" si="2112">ROUNDDOWN(AC199/2,0)</f>
        <v>0</v>
      </c>
      <c r="AE199" s="3">
        <f t="shared" ref="AE199" si="2113">AC199-AD199</f>
        <v>0</v>
      </c>
      <c r="AF199" s="177">
        <f t="shared" ref="AF199" si="2114">O199</f>
        <v>0</v>
      </c>
      <c r="AH199" s="217" t="str">
        <f t="shared" ref="AH199" si="2115">IF(AB199&gt;=1000000,"相見積書提出必要",IF(AB199&gt;=100000,"見積書提出必要",""))</f>
        <v/>
      </c>
      <c r="AI199" s="186">
        <f t="shared" ref="AI199" si="2116">AB199-K199</f>
        <v>0</v>
      </c>
      <c r="AJ199" s="186">
        <f t="shared" ref="AJ199" si="2117">AC199-L199</f>
        <v>0</v>
      </c>
      <c r="AK199" s="186">
        <f t="shared" ref="AK199" si="2118">AD199-M199</f>
        <v>0</v>
      </c>
      <c r="AL199" s="186">
        <f t="shared" ref="AL199" si="2119">AE199-N199</f>
        <v>0</v>
      </c>
      <c r="AM199" s="186">
        <f t="shared" ref="AM199" si="2120">AF199-O199</f>
        <v>0</v>
      </c>
    </row>
    <row r="200" spans="1:39" ht="19.899999999999999" customHeight="1">
      <c r="A200" s="270" t="s">
        <v>33</v>
      </c>
      <c r="B200" s="299"/>
      <c r="C200" s="299"/>
      <c r="D200" s="299"/>
      <c r="E200" s="299"/>
      <c r="F200" s="299"/>
      <c r="G200" s="299"/>
      <c r="H200" s="299"/>
      <c r="I200" s="299"/>
      <c r="J200" s="300"/>
      <c r="K200" s="11">
        <f>SUM(K170:K199)</f>
        <v>0</v>
      </c>
      <c r="L200" s="11">
        <f t="shared" ref="L200:O200" si="2121">SUM(L170:L199)</f>
        <v>0</v>
      </c>
      <c r="M200" s="11">
        <f t="shared" si="2121"/>
        <v>0</v>
      </c>
      <c r="N200" s="11">
        <f t="shared" si="2121"/>
        <v>0</v>
      </c>
      <c r="O200" s="11">
        <f t="shared" si="2121"/>
        <v>0</v>
      </c>
      <c r="P200" s="167"/>
      <c r="Q200" s="168"/>
      <c r="R200" s="270" t="s">
        <v>33</v>
      </c>
      <c r="S200" s="299"/>
      <c r="T200" s="299"/>
      <c r="U200" s="299"/>
      <c r="V200" s="299"/>
      <c r="W200" s="299"/>
      <c r="X200" s="299"/>
      <c r="Y200" s="299"/>
      <c r="Z200" s="299"/>
      <c r="AA200" s="300"/>
      <c r="AB200" s="11">
        <f>SUM(AB170:AB199)</f>
        <v>0</v>
      </c>
      <c r="AC200" s="11">
        <f t="shared" ref="AC200:AF200" si="2122">SUM(AC170:AC199)</f>
        <v>0</v>
      </c>
      <c r="AD200" s="11">
        <f t="shared" si="2122"/>
        <v>0</v>
      </c>
      <c r="AE200" s="11">
        <f t="shared" si="2122"/>
        <v>0</v>
      </c>
      <c r="AF200" s="11">
        <f t="shared" si="2122"/>
        <v>0</v>
      </c>
      <c r="AH200" s="218"/>
      <c r="AI200" s="195">
        <f>SUM(AI170:AI199)</f>
        <v>0</v>
      </c>
      <c r="AJ200" s="195">
        <f t="shared" ref="AJ200:AM200" si="2123">SUM(AJ170:AJ199)</f>
        <v>0</v>
      </c>
      <c r="AK200" s="195">
        <f t="shared" si="2123"/>
        <v>0</v>
      </c>
      <c r="AL200" s="195">
        <f t="shared" si="2123"/>
        <v>0</v>
      </c>
      <c r="AM200" s="195">
        <f t="shared" si="2123"/>
        <v>0</v>
      </c>
    </row>
    <row r="201" spans="1:39" ht="19.899999999999999" customHeight="1">
      <c r="P201" s="167"/>
      <c r="Q201" s="168"/>
    </row>
    <row r="202" spans="1:39" ht="19.899999999999999" customHeight="1">
      <c r="A202" s="12" t="s">
        <v>36</v>
      </c>
      <c r="P202" s="167"/>
      <c r="Q202" s="168"/>
      <c r="R202" s="12" t="s">
        <v>36</v>
      </c>
      <c r="AI202" s="499" t="s">
        <v>298</v>
      </c>
      <c r="AJ202" s="500"/>
      <c r="AK202" s="500"/>
      <c r="AL202" s="500"/>
      <c r="AM202" s="501"/>
    </row>
    <row r="203" spans="1:39" ht="19.899999999999999" customHeight="1">
      <c r="A203" s="293" t="s">
        <v>8</v>
      </c>
      <c r="B203" s="294"/>
      <c r="C203" s="294"/>
      <c r="D203" s="294"/>
      <c r="E203" s="294"/>
      <c r="F203" s="294"/>
      <c r="G203" s="294"/>
      <c r="H203" s="294"/>
      <c r="I203" s="294"/>
      <c r="J203" s="295"/>
      <c r="K203" s="263" t="s">
        <v>12</v>
      </c>
      <c r="L203" s="301" t="s">
        <v>13</v>
      </c>
      <c r="M203" s="301"/>
      <c r="N203" s="301"/>
      <c r="O203" s="72" t="s">
        <v>16</v>
      </c>
      <c r="P203" s="167"/>
      <c r="Q203" s="168"/>
      <c r="R203" s="293" t="s">
        <v>8</v>
      </c>
      <c r="S203" s="294"/>
      <c r="T203" s="294"/>
      <c r="U203" s="294"/>
      <c r="V203" s="294"/>
      <c r="W203" s="294"/>
      <c r="X203" s="294"/>
      <c r="Y203" s="294"/>
      <c r="Z203" s="294"/>
      <c r="AA203" s="295"/>
      <c r="AB203" s="263" t="s">
        <v>12</v>
      </c>
      <c r="AC203" s="301" t="s">
        <v>13</v>
      </c>
      <c r="AD203" s="301"/>
      <c r="AE203" s="301"/>
      <c r="AF203" s="72" t="s">
        <v>16</v>
      </c>
      <c r="AH203" s="304" t="s">
        <v>310</v>
      </c>
      <c r="AI203" s="301" t="s">
        <v>12</v>
      </c>
      <c r="AJ203" s="301" t="s">
        <v>13</v>
      </c>
      <c r="AK203" s="301"/>
      <c r="AL203" s="301"/>
      <c r="AM203" s="72" t="s">
        <v>16</v>
      </c>
    </row>
    <row r="204" spans="1:39" ht="19.899999999999999" customHeight="1">
      <c r="A204" s="296"/>
      <c r="B204" s="297"/>
      <c r="C204" s="297"/>
      <c r="D204" s="297"/>
      <c r="E204" s="297"/>
      <c r="F204" s="297"/>
      <c r="G204" s="297"/>
      <c r="H204" s="297"/>
      <c r="I204" s="297"/>
      <c r="J204" s="298"/>
      <c r="K204" s="263"/>
      <c r="L204" s="72" t="s">
        <v>17</v>
      </c>
      <c r="M204" s="72" t="s">
        <v>14</v>
      </c>
      <c r="N204" s="301" t="s">
        <v>15</v>
      </c>
      <c r="O204" s="301"/>
      <c r="P204" s="167"/>
      <c r="Q204" s="168"/>
      <c r="R204" s="296"/>
      <c r="S204" s="297"/>
      <c r="T204" s="297"/>
      <c r="U204" s="297"/>
      <c r="V204" s="297"/>
      <c r="W204" s="297"/>
      <c r="X204" s="297"/>
      <c r="Y204" s="297"/>
      <c r="Z204" s="297"/>
      <c r="AA204" s="298"/>
      <c r="AB204" s="263"/>
      <c r="AC204" s="72" t="s">
        <v>17</v>
      </c>
      <c r="AD204" s="72" t="s">
        <v>14</v>
      </c>
      <c r="AE204" s="301" t="s">
        <v>15</v>
      </c>
      <c r="AF204" s="301"/>
      <c r="AH204" s="502"/>
      <c r="AI204" s="301"/>
      <c r="AJ204" s="72" t="s">
        <v>17</v>
      </c>
      <c r="AK204" s="72" t="s">
        <v>14</v>
      </c>
      <c r="AL204" s="301" t="s">
        <v>15</v>
      </c>
      <c r="AM204" s="301"/>
    </row>
    <row r="205" spans="1:39" ht="19.899999999999999" customHeight="1">
      <c r="A205" s="200" t="str">
        <f>'様式4-1'!A205</f>
        <v>【】</v>
      </c>
      <c r="B205" s="493">
        <f>'様式4-1'!B205</f>
        <v>0</v>
      </c>
      <c r="C205" s="497"/>
      <c r="D205" s="497"/>
      <c r="E205" s="497"/>
      <c r="F205" s="497"/>
      <c r="G205" s="497"/>
      <c r="H205" s="497"/>
      <c r="I205" s="497"/>
      <c r="J205" s="292"/>
      <c r="K205" s="4"/>
      <c r="L205" s="4"/>
      <c r="M205" s="4"/>
      <c r="N205" s="4"/>
      <c r="O205" s="4"/>
      <c r="P205" s="167"/>
      <c r="Q205" s="168"/>
      <c r="R205" s="7" t="str">
        <f t="shared" ref="R205:R234" si="2124">A205</f>
        <v>【】</v>
      </c>
      <c r="S205" s="495">
        <f t="shared" ref="S205" si="2125">B205</f>
        <v>0</v>
      </c>
      <c r="T205" s="498"/>
      <c r="U205" s="498"/>
      <c r="V205" s="498"/>
      <c r="W205" s="498"/>
      <c r="X205" s="498"/>
      <c r="Y205" s="498"/>
      <c r="Z205" s="498"/>
      <c r="AA205" s="292"/>
      <c r="AB205" s="4"/>
      <c r="AC205" s="4"/>
      <c r="AD205" s="4"/>
      <c r="AE205" s="4"/>
      <c r="AF205" s="4"/>
      <c r="AH205" s="216"/>
      <c r="AI205" s="185"/>
      <c r="AJ205" s="185"/>
      <c r="AK205" s="185"/>
      <c r="AL205" s="185"/>
      <c r="AM205" s="185"/>
    </row>
    <row r="206" spans="1:39" ht="19.899999999999999" customHeight="1">
      <c r="A206" s="201">
        <f>'様式4-1'!A206</f>
        <v>0</v>
      </c>
      <c r="B206" s="5" t="s">
        <v>11</v>
      </c>
      <c r="C206" s="5">
        <f>'様式4-1'!C206</f>
        <v>0</v>
      </c>
      <c r="D206" s="5">
        <f>'様式4-1'!D206</f>
        <v>0</v>
      </c>
      <c r="E206" s="5" t="s">
        <v>11</v>
      </c>
      <c r="F206" s="5">
        <f>'様式4-1'!F206</f>
        <v>0</v>
      </c>
      <c r="G206" s="5">
        <f>'様式4-1'!G206</f>
        <v>0</v>
      </c>
      <c r="H206" s="5" t="s">
        <v>11</v>
      </c>
      <c r="I206" s="5">
        <f>'様式4-1'!I206</f>
        <v>0</v>
      </c>
      <c r="J206" s="5">
        <f>'様式4-1'!J206</f>
        <v>0</v>
      </c>
      <c r="K206" s="3">
        <f t="shared" ref="K206" si="2126">IF(I206&gt;0,A206*C206*F206*I206,IF(F206&gt;0,A206*C206*F206,A206*C206))</f>
        <v>0</v>
      </c>
      <c r="L206" s="3">
        <f t="shared" ref="L206" si="2127">K206-O206</f>
        <v>0</v>
      </c>
      <c r="M206" s="3">
        <f t="shared" ref="M206" si="2128">ROUNDDOWN(L206/2,0)</f>
        <v>0</v>
      </c>
      <c r="N206" s="3">
        <f t="shared" ref="N206" si="2129">L206-M206</f>
        <v>0</v>
      </c>
      <c r="O206" s="3">
        <f>'様式4-1'!O206</f>
        <v>0</v>
      </c>
      <c r="P206" s="167"/>
      <c r="Q206" s="168"/>
      <c r="R206" s="175">
        <f t="shared" si="2124"/>
        <v>0</v>
      </c>
      <c r="S206" s="5" t="s">
        <v>11</v>
      </c>
      <c r="T206" s="176">
        <f t="shared" ref="T206" si="2130">C206</f>
        <v>0</v>
      </c>
      <c r="U206" s="176">
        <f t="shared" ref="U206" si="2131">D206</f>
        <v>0</v>
      </c>
      <c r="V206" s="5" t="s">
        <v>11</v>
      </c>
      <c r="W206" s="176">
        <f t="shared" ref="W206" si="2132">F206</f>
        <v>0</v>
      </c>
      <c r="X206" s="176">
        <f t="shared" ref="X206" si="2133">G206</f>
        <v>0</v>
      </c>
      <c r="Y206" s="5" t="s">
        <v>11</v>
      </c>
      <c r="Z206" s="176">
        <f t="shared" ref="Z206" si="2134">I206</f>
        <v>0</v>
      </c>
      <c r="AA206" s="176">
        <f t="shared" ref="AA206" si="2135">J206</f>
        <v>0</v>
      </c>
      <c r="AB206" s="3">
        <f t="shared" ref="AB206" si="2136">IF(Z206&gt;0,R206*T206*W206*Z206,IF(W206&gt;0,R206*T206*W206,R206*T206))</f>
        <v>0</v>
      </c>
      <c r="AC206" s="3">
        <f t="shared" ref="AC206" si="2137">AB206-AF206</f>
        <v>0</v>
      </c>
      <c r="AD206" s="3">
        <f t="shared" ref="AD206" si="2138">ROUNDDOWN(AC206/2,0)</f>
        <v>0</v>
      </c>
      <c r="AE206" s="3">
        <f t="shared" ref="AE206" si="2139">AC206-AD206</f>
        <v>0</v>
      </c>
      <c r="AF206" s="177">
        <f t="shared" ref="AF206" si="2140">O206</f>
        <v>0</v>
      </c>
      <c r="AH206" s="217" t="str">
        <f>IF(AB206&gt;=1000000,"相見積書提出必要",IF(AB206&gt;=100000,"見積書提出必要",""))</f>
        <v/>
      </c>
      <c r="AI206" s="186">
        <f>AB206-K206</f>
        <v>0</v>
      </c>
      <c r="AJ206" s="186">
        <f t="shared" ref="AJ206" si="2141">AC206-L206</f>
        <v>0</v>
      </c>
      <c r="AK206" s="186">
        <f t="shared" ref="AK206" si="2142">AD206-M206</f>
        <v>0</v>
      </c>
      <c r="AL206" s="186">
        <f t="shared" ref="AL206" si="2143">AE206-N206</f>
        <v>0</v>
      </c>
      <c r="AM206" s="186">
        <f t="shared" ref="AM206" si="2144">AF206-O206</f>
        <v>0</v>
      </c>
    </row>
    <row r="207" spans="1:39" ht="19.899999999999999" customHeight="1">
      <c r="A207" s="200" t="str">
        <f>'様式4-1'!A207</f>
        <v>【】</v>
      </c>
      <c r="B207" s="493">
        <f>'様式4-1'!B207</f>
        <v>0</v>
      </c>
      <c r="C207" s="497"/>
      <c r="D207" s="497"/>
      <c r="E207" s="497"/>
      <c r="F207" s="497"/>
      <c r="G207" s="497"/>
      <c r="H207" s="497"/>
      <c r="I207" s="497"/>
      <c r="J207" s="292"/>
      <c r="K207" s="4"/>
      <c r="L207" s="4"/>
      <c r="M207" s="4"/>
      <c r="N207" s="4"/>
      <c r="O207" s="4"/>
      <c r="P207" s="167"/>
      <c r="Q207" s="168"/>
      <c r="R207" s="7" t="str">
        <f t="shared" si="2124"/>
        <v>【】</v>
      </c>
      <c r="S207" s="495">
        <f t="shared" ref="S207" si="2145">B207</f>
        <v>0</v>
      </c>
      <c r="T207" s="498"/>
      <c r="U207" s="498"/>
      <c r="V207" s="498"/>
      <c r="W207" s="498"/>
      <c r="X207" s="498"/>
      <c r="Y207" s="498"/>
      <c r="Z207" s="498"/>
      <c r="AA207" s="292"/>
      <c r="AB207" s="4"/>
      <c r="AC207" s="4"/>
      <c r="AD207" s="4"/>
      <c r="AE207" s="4"/>
      <c r="AF207" s="4"/>
      <c r="AH207" s="216"/>
      <c r="AI207" s="185"/>
      <c r="AJ207" s="185"/>
      <c r="AK207" s="185"/>
      <c r="AL207" s="185"/>
      <c r="AM207" s="185"/>
    </row>
    <row r="208" spans="1:39" ht="19.899999999999999" customHeight="1">
      <c r="A208" s="201">
        <f>'様式4-1'!A208</f>
        <v>0</v>
      </c>
      <c r="B208" s="5" t="s">
        <v>11</v>
      </c>
      <c r="C208" s="5">
        <f>'様式4-1'!C208</f>
        <v>0</v>
      </c>
      <c r="D208" s="5">
        <f>'様式4-1'!D208</f>
        <v>0</v>
      </c>
      <c r="E208" s="5" t="s">
        <v>11</v>
      </c>
      <c r="F208" s="5">
        <f>'様式4-1'!F208</f>
        <v>0</v>
      </c>
      <c r="G208" s="5">
        <f>'様式4-1'!G208</f>
        <v>0</v>
      </c>
      <c r="H208" s="5" t="s">
        <v>11</v>
      </c>
      <c r="I208" s="5">
        <f>'様式4-1'!I208</f>
        <v>0</v>
      </c>
      <c r="J208" s="5">
        <f>'様式4-1'!J208</f>
        <v>0</v>
      </c>
      <c r="K208" s="3">
        <f t="shared" ref="K208" si="2146">IF(I208&gt;0,A208*C208*F208*I208,IF(F208&gt;0,A208*C208*F208,A208*C208))</f>
        <v>0</v>
      </c>
      <c r="L208" s="3">
        <f t="shared" ref="L208" si="2147">K208-O208</f>
        <v>0</v>
      </c>
      <c r="M208" s="3">
        <f t="shared" ref="M208" si="2148">ROUNDDOWN(L208/2,0)</f>
        <v>0</v>
      </c>
      <c r="N208" s="3">
        <f t="shared" ref="N208" si="2149">L208-M208</f>
        <v>0</v>
      </c>
      <c r="O208" s="3">
        <f>'様式4-1'!O208</f>
        <v>0</v>
      </c>
      <c r="P208" s="167"/>
      <c r="Q208" s="168"/>
      <c r="R208" s="175">
        <f t="shared" si="2124"/>
        <v>0</v>
      </c>
      <c r="S208" s="5" t="s">
        <v>11</v>
      </c>
      <c r="T208" s="176">
        <f t="shared" ref="T208" si="2150">C208</f>
        <v>0</v>
      </c>
      <c r="U208" s="176">
        <f t="shared" ref="U208" si="2151">D208</f>
        <v>0</v>
      </c>
      <c r="V208" s="5" t="s">
        <v>11</v>
      </c>
      <c r="W208" s="176">
        <f t="shared" ref="W208" si="2152">F208</f>
        <v>0</v>
      </c>
      <c r="X208" s="176">
        <f t="shared" ref="X208" si="2153">G208</f>
        <v>0</v>
      </c>
      <c r="Y208" s="5" t="s">
        <v>11</v>
      </c>
      <c r="Z208" s="176">
        <f t="shared" ref="Z208" si="2154">I208</f>
        <v>0</v>
      </c>
      <c r="AA208" s="176">
        <f t="shared" ref="AA208" si="2155">J208</f>
        <v>0</v>
      </c>
      <c r="AB208" s="3">
        <f t="shared" ref="AB208" si="2156">IF(Z208&gt;0,R208*T208*W208*Z208,IF(W208&gt;0,R208*T208*W208,R208*T208))</f>
        <v>0</v>
      </c>
      <c r="AC208" s="3">
        <f t="shared" ref="AC208" si="2157">AB208-AF208</f>
        <v>0</v>
      </c>
      <c r="AD208" s="3">
        <f t="shared" ref="AD208" si="2158">ROUNDDOWN(AC208/2,0)</f>
        <v>0</v>
      </c>
      <c r="AE208" s="3">
        <f t="shared" ref="AE208" si="2159">AC208-AD208</f>
        <v>0</v>
      </c>
      <c r="AF208" s="177">
        <f t="shared" ref="AF208" si="2160">O208</f>
        <v>0</v>
      </c>
      <c r="AH208" s="217" t="str">
        <f>IF(AB208&gt;=1000000,"相見積書提出必要",IF(AB208&gt;=100000,"見積書提出必要",""))</f>
        <v/>
      </c>
      <c r="AI208" s="186">
        <f t="shared" ref="AI208" si="2161">AB208-K208</f>
        <v>0</v>
      </c>
      <c r="AJ208" s="186">
        <f t="shared" ref="AJ208" si="2162">AC208-L208</f>
        <v>0</v>
      </c>
      <c r="AK208" s="186">
        <f t="shared" ref="AK208" si="2163">AD208-M208</f>
        <v>0</v>
      </c>
      <c r="AL208" s="186">
        <f t="shared" ref="AL208" si="2164">AE208-N208</f>
        <v>0</v>
      </c>
      <c r="AM208" s="186">
        <f t="shared" ref="AM208" si="2165">AF208-O208</f>
        <v>0</v>
      </c>
    </row>
    <row r="209" spans="1:39" ht="19.899999999999999" customHeight="1">
      <c r="A209" s="200" t="str">
        <f>'様式4-1'!A209</f>
        <v>【】</v>
      </c>
      <c r="B209" s="493">
        <f>'様式4-1'!B209</f>
        <v>0</v>
      </c>
      <c r="C209" s="497"/>
      <c r="D209" s="497"/>
      <c r="E209" s="497"/>
      <c r="F209" s="497"/>
      <c r="G209" s="497"/>
      <c r="H209" s="497"/>
      <c r="I209" s="497"/>
      <c r="J209" s="292"/>
      <c r="K209" s="4"/>
      <c r="L209" s="4"/>
      <c r="M209" s="4"/>
      <c r="N209" s="4"/>
      <c r="O209" s="4"/>
      <c r="P209" s="167"/>
      <c r="Q209" s="168"/>
      <c r="R209" s="7" t="str">
        <f t="shared" si="2124"/>
        <v>【】</v>
      </c>
      <c r="S209" s="495">
        <f t="shared" ref="S209" si="2166">B209</f>
        <v>0</v>
      </c>
      <c r="T209" s="498"/>
      <c r="U209" s="498"/>
      <c r="V209" s="498"/>
      <c r="W209" s="498"/>
      <c r="X209" s="498"/>
      <c r="Y209" s="498"/>
      <c r="Z209" s="498"/>
      <c r="AA209" s="292"/>
      <c r="AB209" s="4"/>
      <c r="AC209" s="4"/>
      <c r="AD209" s="4"/>
      <c r="AE209" s="4"/>
      <c r="AF209" s="4"/>
      <c r="AH209" s="216"/>
      <c r="AI209" s="185"/>
      <c r="AJ209" s="185"/>
      <c r="AK209" s="185"/>
      <c r="AL209" s="185"/>
      <c r="AM209" s="185"/>
    </row>
    <row r="210" spans="1:39" ht="19.899999999999999" customHeight="1">
      <c r="A210" s="201">
        <f>'様式4-1'!A210</f>
        <v>0</v>
      </c>
      <c r="B210" s="5" t="s">
        <v>11</v>
      </c>
      <c r="C210" s="5">
        <f>'様式4-1'!C210</f>
        <v>0</v>
      </c>
      <c r="D210" s="5">
        <f>'様式4-1'!D210</f>
        <v>0</v>
      </c>
      <c r="E210" s="5" t="s">
        <v>11</v>
      </c>
      <c r="F210" s="5">
        <f>'様式4-1'!F210</f>
        <v>0</v>
      </c>
      <c r="G210" s="5">
        <f>'様式4-1'!G210</f>
        <v>0</v>
      </c>
      <c r="H210" s="5" t="s">
        <v>11</v>
      </c>
      <c r="I210" s="5">
        <f>'様式4-1'!I210</f>
        <v>0</v>
      </c>
      <c r="J210" s="5">
        <f>'様式4-1'!J210</f>
        <v>0</v>
      </c>
      <c r="K210" s="3">
        <f t="shared" ref="K210" si="2167">IF(I210&gt;0,A210*C210*F210*I210,IF(F210&gt;0,A210*C210*F210,A210*C210))</f>
        <v>0</v>
      </c>
      <c r="L210" s="3">
        <f t="shared" ref="L210" si="2168">K210-O210</f>
        <v>0</v>
      </c>
      <c r="M210" s="3">
        <f t="shared" ref="M210" si="2169">ROUNDDOWN(L210/2,0)</f>
        <v>0</v>
      </c>
      <c r="N210" s="3">
        <f t="shared" ref="N210" si="2170">L210-M210</f>
        <v>0</v>
      </c>
      <c r="O210" s="3">
        <f>'様式4-1'!O210</f>
        <v>0</v>
      </c>
      <c r="P210" s="167"/>
      <c r="Q210" s="168"/>
      <c r="R210" s="175">
        <f t="shared" si="2124"/>
        <v>0</v>
      </c>
      <c r="S210" s="5" t="s">
        <v>11</v>
      </c>
      <c r="T210" s="176">
        <f t="shared" ref="T210" si="2171">C210</f>
        <v>0</v>
      </c>
      <c r="U210" s="176">
        <f t="shared" ref="U210" si="2172">D210</f>
        <v>0</v>
      </c>
      <c r="V210" s="5" t="s">
        <v>11</v>
      </c>
      <c r="W210" s="176">
        <f t="shared" ref="W210" si="2173">F210</f>
        <v>0</v>
      </c>
      <c r="X210" s="176">
        <f t="shared" ref="X210" si="2174">G210</f>
        <v>0</v>
      </c>
      <c r="Y210" s="5" t="s">
        <v>11</v>
      </c>
      <c r="Z210" s="176">
        <f t="shared" ref="Z210" si="2175">I210</f>
        <v>0</v>
      </c>
      <c r="AA210" s="176">
        <f t="shared" ref="AA210" si="2176">J210</f>
        <v>0</v>
      </c>
      <c r="AB210" s="3">
        <f t="shared" ref="AB210" si="2177">IF(Z210&gt;0,R210*T210*W210*Z210,IF(W210&gt;0,R210*T210*W210,R210*T210))</f>
        <v>0</v>
      </c>
      <c r="AC210" s="3">
        <f t="shared" ref="AC210" si="2178">AB210-AF210</f>
        <v>0</v>
      </c>
      <c r="AD210" s="3">
        <f t="shared" ref="AD210" si="2179">ROUNDDOWN(AC210/2,0)</f>
        <v>0</v>
      </c>
      <c r="AE210" s="3">
        <f t="shared" ref="AE210" si="2180">AC210-AD210</f>
        <v>0</v>
      </c>
      <c r="AF210" s="177">
        <f t="shared" ref="AF210" si="2181">O210</f>
        <v>0</v>
      </c>
      <c r="AH210" s="217" t="str">
        <f>IF(AB210&gt;=1000000,"相見積書提出必要",IF(AB210&gt;=100000,"見積書提出必要",""))</f>
        <v/>
      </c>
      <c r="AI210" s="186">
        <f t="shared" ref="AI210" si="2182">AB210-K210</f>
        <v>0</v>
      </c>
      <c r="AJ210" s="186">
        <f t="shared" ref="AJ210" si="2183">AC210-L210</f>
        <v>0</v>
      </c>
      <c r="AK210" s="186">
        <f t="shared" ref="AK210" si="2184">AD210-M210</f>
        <v>0</v>
      </c>
      <c r="AL210" s="186">
        <f t="shared" ref="AL210" si="2185">AE210-N210</f>
        <v>0</v>
      </c>
      <c r="AM210" s="186">
        <f t="shared" ref="AM210" si="2186">AF210-O210</f>
        <v>0</v>
      </c>
    </row>
    <row r="211" spans="1:39" ht="19.899999999999999" customHeight="1">
      <c r="A211" s="200" t="str">
        <f>'様式4-1'!A211</f>
        <v>【】</v>
      </c>
      <c r="B211" s="493">
        <f>'様式4-1'!B211</f>
        <v>0</v>
      </c>
      <c r="C211" s="497"/>
      <c r="D211" s="497"/>
      <c r="E211" s="497"/>
      <c r="F211" s="497"/>
      <c r="G211" s="497"/>
      <c r="H211" s="497"/>
      <c r="I211" s="497"/>
      <c r="J211" s="292"/>
      <c r="K211" s="4"/>
      <c r="L211" s="4"/>
      <c r="M211" s="4"/>
      <c r="N211" s="4"/>
      <c r="O211" s="4"/>
      <c r="P211" s="167"/>
      <c r="Q211" s="168"/>
      <c r="R211" s="7" t="str">
        <f t="shared" si="2124"/>
        <v>【】</v>
      </c>
      <c r="S211" s="495">
        <f t="shared" ref="S211" si="2187">B211</f>
        <v>0</v>
      </c>
      <c r="T211" s="498"/>
      <c r="U211" s="498"/>
      <c r="V211" s="498"/>
      <c r="W211" s="498"/>
      <c r="X211" s="498"/>
      <c r="Y211" s="498"/>
      <c r="Z211" s="498"/>
      <c r="AA211" s="292"/>
      <c r="AB211" s="4"/>
      <c r="AC211" s="4"/>
      <c r="AD211" s="4"/>
      <c r="AE211" s="4"/>
      <c r="AF211" s="4"/>
      <c r="AH211" s="216"/>
      <c r="AI211" s="185"/>
      <c r="AJ211" s="185"/>
      <c r="AK211" s="185"/>
      <c r="AL211" s="185"/>
      <c r="AM211" s="185"/>
    </row>
    <row r="212" spans="1:39" ht="19.899999999999999" customHeight="1">
      <c r="A212" s="201">
        <f>'様式4-1'!A212</f>
        <v>0</v>
      </c>
      <c r="B212" s="5" t="s">
        <v>11</v>
      </c>
      <c r="C212" s="5">
        <f>'様式4-1'!C212</f>
        <v>0</v>
      </c>
      <c r="D212" s="5">
        <f>'様式4-1'!D212</f>
        <v>0</v>
      </c>
      <c r="E212" s="5" t="s">
        <v>11</v>
      </c>
      <c r="F212" s="5">
        <f>'様式4-1'!F212</f>
        <v>0</v>
      </c>
      <c r="G212" s="5">
        <f>'様式4-1'!G212</f>
        <v>0</v>
      </c>
      <c r="H212" s="5" t="s">
        <v>11</v>
      </c>
      <c r="I212" s="5">
        <f>'様式4-1'!I212</f>
        <v>0</v>
      </c>
      <c r="J212" s="5">
        <f>'様式4-1'!J212</f>
        <v>0</v>
      </c>
      <c r="K212" s="3">
        <f t="shared" ref="K212" si="2188">IF(I212&gt;0,A212*C212*F212*I212,IF(F212&gt;0,A212*C212*F212,A212*C212))</f>
        <v>0</v>
      </c>
      <c r="L212" s="3">
        <f t="shared" ref="L212" si="2189">K212-O212</f>
        <v>0</v>
      </c>
      <c r="M212" s="3">
        <f t="shared" ref="M212" si="2190">ROUNDDOWN(L212/2,0)</f>
        <v>0</v>
      </c>
      <c r="N212" s="3">
        <f t="shared" ref="N212" si="2191">L212-M212</f>
        <v>0</v>
      </c>
      <c r="O212" s="3">
        <f>'様式4-1'!O212</f>
        <v>0</v>
      </c>
      <c r="P212" s="167"/>
      <c r="Q212" s="168"/>
      <c r="R212" s="175">
        <f t="shared" si="2124"/>
        <v>0</v>
      </c>
      <c r="S212" s="5" t="s">
        <v>11</v>
      </c>
      <c r="T212" s="176">
        <f t="shared" ref="T212" si="2192">C212</f>
        <v>0</v>
      </c>
      <c r="U212" s="176">
        <f t="shared" ref="U212" si="2193">D212</f>
        <v>0</v>
      </c>
      <c r="V212" s="5" t="s">
        <v>11</v>
      </c>
      <c r="W212" s="176">
        <f t="shared" ref="W212" si="2194">F212</f>
        <v>0</v>
      </c>
      <c r="X212" s="176">
        <f t="shared" ref="X212" si="2195">G212</f>
        <v>0</v>
      </c>
      <c r="Y212" s="5" t="s">
        <v>11</v>
      </c>
      <c r="Z212" s="176">
        <f t="shared" ref="Z212" si="2196">I212</f>
        <v>0</v>
      </c>
      <c r="AA212" s="176">
        <f t="shared" ref="AA212" si="2197">J212</f>
        <v>0</v>
      </c>
      <c r="AB212" s="3">
        <f t="shared" ref="AB212" si="2198">IF(Z212&gt;0,R212*T212*W212*Z212,IF(W212&gt;0,R212*T212*W212,R212*T212))</f>
        <v>0</v>
      </c>
      <c r="AC212" s="3">
        <f t="shared" ref="AC212" si="2199">AB212-AF212</f>
        <v>0</v>
      </c>
      <c r="AD212" s="3">
        <f t="shared" ref="AD212" si="2200">ROUNDDOWN(AC212/2,0)</f>
        <v>0</v>
      </c>
      <c r="AE212" s="3">
        <f t="shared" ref="AE212" si="2201">AC212-AD212</f>
        <v>0</v>
      </c>
      <c r="AF212" s="177">
        <f t="shared" ref="AF212" si="2202">O212</f>
        <v>0</v>
      </c>
      <c r="AH212" s="217" t="str">
        <f>IF(AB212&gt;=1000000,"相見積書提出必要",IF(AB212&gt;=100000,"見積書提出必要",""))</f>
        <v/>
      </c>
      <c r="AI212" s="186">
        <f t="shared" ref="AI212" si="2203">AB212-K212</f>
        <v>0</v>
      </c>
      <c r="AJ212" s="186">
        <f t="shared" ref="AJ212" si="2204">AC212-L212</f>
        <v>0</v>
      </c>
      <c r="AK212" s="186">
        <f t="shared" ref="AK212" si="2205">AD212-M212</f>
        <v>0</v>
      </c>
      <c r="AL212" s="186">
        <f t="shared" ref="AL212" si="2206">AE212-N212</f>
        <v>0</v>
      </c>
      <c r="AM212" s="186">
        <f t="shared" ref="AM212" si="2207">AF212-O212</f>
        <v>0</v>
      </c>
    </row>
    <row r="213" spans="1:39" ht="19.899999999999999" customHeight="1">
      <c r="A213" s="200" t="str">
        <f>'様式4-1'!A213</f>
        <v>【】</v>
      </c>
      <c r="B213" s="493">
        <f>'様式4-1'!B213</f>
        <v>0</v>
      </c>
      <c r="C213" s="497"/>
      <c r="D213" s="497"/>
      <c r="E213" s="497"/>
      <c r="F213" s="497"/>
      <c r="G213" s="497"/>
      <c r="H213" s="497"/>
      <c r="I213" s="497"/>
      <c r="J213" s="292"/>
      <c r="K213" s="4"/>
      <c r="L213" s="4"/>
      <c r="M213" s="4"/>
      <c r="N213" s="4"/>
      <c r="O213" s="4"/>
      <c r="P213" s="167"/>
      <c r="Q213" s="168"/>
      <c r="R213" s="7" t="str">
        <f t="shared" si="2124"/>
        <v>【】</v>
      </c>
      <c r="S213" s="495">
        <f t="shared" ref="S213" si="2208">B213</f>
        <v>0</v>
      </c>
      <c r="T213" s="498"/>
      <c r="U213" s="498"/>
      <c r="V213" s="498"/>
      <c r="W213" s="498"/>
      <c r="X213" s="498"/>
      <c r="Y213" s="498"/>
      <c r="Z213" s="498"/>
      <c r="AA213" s="292"/>
      <c r="AB213" s="4"/>
      <c r="AC213" s="4"/>
      <c r="AD213" s="4"/>
      <c r="AE213" s="4"/>
      <c r="AF213" s="4"/>
      <c r="AH213" s="216"/>
      <c r="AI213" s="185"/>
      <c r="AJ213" s="185"/>
      <c r="AK213" s="185"/>
      <c r="AL213" s="185"/>
      <c r="AM213" s="185"/>
    </row>
    <row r="214" spans="1:39" ht="19.899999999999999" customHeight="1">
      <c r="A214" s="201">
        <f>'様式4-1'!A214</f>
        <v>0</v>
      </c>
      <c r="B214" s="5" t="s">
        <v>11</v>
      </c>
      <c r="C214" s="5">
        <f>'様式4-1'!C214</f>
        <v>0</v>
      </c>
      <c r="D214" s="5">
        <f>'様式4-1'!D214</f>
        <v>0</v>
      </c>
      <c r="E214" s="5" t="s">
        <v>11</v>
      </c>
      <c r="F214" s="5">
        <f>'様式4-1'!F214</f>
        <v>0</v>
      </c>
      <c r="G214" s="5">
        <f>'様式4-1'!G214</f>
        <v>0</v>
      </c>
      <c r="H214" s="5" t="s">
        <v>11</v>
      </c>
      <c r="I214" s="5">
        <f>'様式4-1'!I214</f>
        <v>0</v>
      </c>
      <c r="J214" s="5">
        <f>'様式4-1'!J214</f>
        <v>0</v>
      </c>
      <c r="K214" s="3">
        <f t="shared" ref="K214" si="2209">IF(I214&gt;0,A214*C214*F214*I214,IF(F214&gt;0,A214*C214*F214,A214*C214))</f>
        <v>0</v>
      </c>
      <c r="L214" s="3">
        <f t="shared" ref="L214" si="2210">K214-O214</f>
        <v>0</v>
      </c>
      <c r="M214" s="3">
        <f t="shared" ref="M214" si="2211">ROUNDDOWN(L214/2,0)</f>
        <v>0</v>
      </c>
      <c r="N214" s="3">
        <f t="shared" ref="N214" si="2212">L214-M214</f>
        <v>0</v>
      </c>
      <c r="O214" s="3">
        <f>'様式4-1'!O214</f>
        <v>0</v>
      </c>
      <c r="P214" s="167"/>
      <c r="Q214" s="168"/>
      <c r="R214" s="175">
        <f t="shared" si="2124"/>
        <v>0</v>
      </c>
      <c r="S214" s="5" t="s">
        <v>11</v>
      </c>
      <c r="T214" s="176">
        <f t="shared" ref="T214" si="2213">C214</f>
        <v>0</v>
      </c>
      <c r="U214" s="176">
        <f t="shared" ref="U214" si="2214">D214</f>
        <v>0</v>
      </c>
      <c r="V214" s="5" t="s">
        <v>11</v>
      </c>
      <c r="W214" s="176">
        <f t="shared" ref="W214" si="2215">F214</f>
        <v>0</v>
      </c>
      <c r="X214" s="176">
        <f t="shared" ref="X214" si="2216">G214</f>
        <v>0</v>
      </c>
      <c r="Y214" s="5" t="s">
        <v>11</v>
      </c>
      <c r="Z214" s="176">
        <f t="shared" ref="Z214" si="2217">I214</f>
        <v>0</v>
      </c>
      <c r="AA214" s="176">
        <f t="shared" ref="AA214" si="2218">J214</f>
        <v>0</v>
      </c>
      <c r="AB214" s="3">
        <f t="shared" ref="AB214" si="2219">IF(Z214&gt;0,R214*T214*W214*Z214,IF(W214&gt;0,R214*T214*W214,R214*T214))</f>
        <v>0</v>
      </c>
      <c r="AC214" s="3">
        <f t="shared" ref="AC214" si="2220">AB214-AF214</f>
        <v>0</v>
      </c>
      <c r="AD214" s="3">
        <f t="shared" ref="AD214" si="2221">ROUNDDOWN(AC214/2,0)</f>
        <v>0</v>
      </c>
      <c r="AE214" s="3">
        <f t="shared" ref="AE214" si="2222">AC214-AD214</f>
        <v>0</v>
      </c>
      <c r="AF214" s="177">
        <f t="shared" ref="AF214" si="2223">O214</f>
        <v>0</v>
      </c>
      <c r="AH214" s="217" t="str">
        <f>IF(AB214&gt;=1000000,"相見積書提出必要",IF(AB214&gt;=100000,"見積書提出必要",""))</f>
        <v/>
      </c>
      <c r="AI214" s="186">
        <f t="shared" ref="AI214" si="2224">AB214-K214</f>
        <v>0</v>
      </c>
      <c r="AJ214" s="186">
        <f t="shared" ref="AJ214" si="2225">AC214-L214</f>
        <v>0</v>
      </c>
      <c r="AK214" s="186">
        <f t="shared" ref="AK214" si="2226">AD214-M214</f>
        <v>0</v>
      </c>
      <c r="AL214" s="186">
        <f t="shared" ref="AL214" si="2227">AE214-N214</f>
        <v>0</v>
      </c>
      <c r="AM214" s="186">
        <f t="shared" ref="AM214" si="2228">AF214-O214</f>
        <v>0</v>
      </c>
    </row>
    <row r="215" spans="1:39" ht="19.899999999999999" customHeight="1">
      <c r="A215" s="200" t="str">
        <f>'様式4-1'!A215</f>
        <v>【】</v>
      </c>
      <c r="B215" s="493">
        <f>'様式4-1'!B215</f>
        <v>0</v>
      </c>
      <c r="C215" s="497"/>
      <c r="D215" s="497"/>
      <c r="E215" s="497"/>
      <c r="F215" s="497"/>
      <c r="G215" s="497"/>
      <c r="H215" s="497"/>
      <c r="I215" s="497"/>
      <c r="J215" s="292"/>
      <c r="K215" s="4"/>
      <c r="L215" s="4"/>
      <c r="M215" s="4"/>
      <c r="N215" s="4"/>
      <c r="O215" s="4"/>
      <c r="P215" s="167"/>
      <c r="Q215" s="168"/>
      <c r="R215" s="7" t="str">
        <f t="shared" si="2124"/>
        <v>【】</v>
      </c>
      <c r="S215" s="495">
        <f t="shared" ref="S215" si="2229">B215</f>
        <v>0</v>
      </c>
      <c r="T215" s="498"/>
      <c r="U215" s="498"/>
      <c r="V215" s="498"/>
      <c r="W215" s="498"/>
      <c r="X215" s="498"/>
      <c r="Y215" s="498"/>
      <c r="Z215" s="498"/>
      <c r="AA215" s="292"/>
      <c r="AB215" s="4"/>
      <c r="AC215" s="4"/>
      <c r="AD215" s="4"/>
      <c r="AE215" s="4"/>
      <c r="AF215" s="4"/>
      <c r="AH215" s="216"/>
      <c r="AI215" s="185"/>
      <c r="AJ215" s="185"/>
      <c r="AK215" s="185"/>
      <c r="AL215" s="185"/>
      <c r="AM215" s="185"/>
    </row>
    <row r="216" spans="1:39" ht="19.899999999999999" customHeight="1">
      <c r="A216" s="201">
        <f>'様式4-1'!A216</f>
        <v>0</v>
      </c>
      <c r="B216" s="5" t="s">
        <v>11</v>
      </c>
      <c r="C216" s="5">
        <f>'様式4-1'!C216</f>
        <v>0</v>
      </c>
      <c r="D216" s="5">
        <f>'様式4-1'!D216</f>
        <v>0</v>
      </c>
      <c r="E216" s="5" t="s">
        <v>11</v>
      </c>
      <c r="F216" s="5">
        <f>'様式4-1'!F216</f>
        <v>0</v>
      </c>
      <c r="G216" s="5">
        <f>'様式4-1'!G216</f>
        <v>0</v>
      </c>
      <c r="H216" s="5" t="s">
        <v>11</v>
      </c>
      <c r="I216" s="5">
        <f>'様式4-1'!I216</f>
        <v>0</v>
      </c>
      <c r="J216" s="5">
        <f>'様式4-1'!J216</f>
        <v>0</v>
      </c>
      <c r="K216" s="3">
        <f t="shared" ref="K216" si="2230">IF(I216&gt;0,A216*C216*F216*I216,IF(F216&gt;0,A216*C216*F216,A216*C216))</f>
        <v>0</v>
      </c>
      <c r="L216" s="3">
        <f t="shared" ref="L216" si="2231">K216-O216</f>
        <v>0</v>
      </c>
      <c r="M216" s="3">
        <f t="shared" ref="M216" si="2232">ROUNDDOWN(L216/2,0)</f>
        <v>0</v>
      </c>
      <c r="N216" s="3">
        <f t="shared" ref="N216" si="2233">L216-M216</f>
        <v>0</v>
      </c>
      <c r="O216" s="3">
        <f>'様式4-1'!O216</f>
        <v>0</v>
      </c>
      <c r="P216" s="167"/>
      <c r="Q216" s="168"/>
      <c r="R216" s="175">
        <f t="shared" si="2124"/>
        <v>0</v>
      </c>
      <c r="S216" s="5" t="s">
        <v>11</v>
      </c>
      <c r="T216" s="176">
        <f t="shared" ref="T216" si="2234">C216</f>
        <v>0</v>
      </c>
      <c r="U216" s="176">
        <f t="shared" ref="U216" si="2235">D216</f>
        <v>0</v>
      </c>
      <c r="V216" s="5" t="s">
        <v>11</v>
      </c>
      <c r="W216" s="176">
        <f t="shared" ref="W216" si="2236">F216</f>
        <v>0</v>
      </c>
      <c r="X216" s="176">
        <f t="shared" ref="X216" si="2237">G216</f>
        <v>0</v>
      </c>
      <c r="Y216" s="5" t="s">
        <v>11</v>
      </c>
      <c r="Z216" s="176">
        <f t="shared" ref="Z216" si="2238">I216</f>
        <v>0</v>
      </c>
      <c r="AA216" s="176">
        <f t="shared" ref="AA216" si="2239">J216</f>
        <v>0</v>
      </c>
      <c r="AB216" s="3">
        <f t="shared" ref="AB216" si="2240">IF(Z216&gt;0,R216*T216*W216*Z216,IF(W216&gt;0,R216*T216*W216,R216*T216))</f>
        <v>0</v>
      </c>
      <c r="AC216" s="3">
        <f t="shared" ref="AC216" si="2241">AB216-AF216</f>
        <v>0</v>
      </c>
      <c r="AD216" s="3">
        <f t="shared" ref="AD216" si="2242">ROUNDDOWN(AC216/2,0)</f>
        <v>0</v>
      </c>
      <c r="AE216" s="3">
        <f t="shared" ref="AE216" si="2243">AC216-AD216</f>
        <v>0</v>
      </c>
      <c r="AF216" s="177">
        <f t="shared" ref="AF216" si="2244">O216</f>
        <v>0</v>
      </c>
      <c r="AH216" s="217" t="str">
        <f t="shared" ref="AH216" si="2245">IF(AB216&gt;=1000000,"相見積書提出必要",IF(AB216&gt;=100000,"見積書提出必要",""))</f>
        <v/>
      </c>
      <c r="AI216" s="186">
        <f t="shared" ref="AI216" si="2246">AB216-K216</f>
        <v>0</v>
      </c>
      <c r="AJ216" s="186">
        <f t="shared" ref="AJ216" si="2247">AC216-L216</f>
        <v>0</v>
      </c>
      <c r="AK216" s="186">
        <f t="shared" ref="AK216" si="2248">AD216-M216</f>
        <v>0</v>
      </c>
      <c r="AL216" s="186">
        <f t="shared" ref="AL216" si="2249">AE216-N216</f>
        <v>0</v>
      </c>
      <c r="AM216" s="186">
        <f t="shared" ref="AM216" si="2250">AF216-O216</f>
        <v>0</v>
      </c>
    </row>
    <row r="217" spans="1:39" ht="19.899999999999999" customHeight="1">
      <c r="A217" s="200" t="str">
        <f>'様式4-1'!A217</f>
        <v>【】</v>
      </c>
      <c r="B217" s="493">
        <f>'様式4-1'!B217</f>
        <v>0</v>
      </c>
      <c r="C217" s="497"/>
      <c r="D217" s="497"/>
      <c r="E217" s="497"/>
      <c r="F217" s="497"/>
      <c r="G217" s="497"/>
      <c r="H217" s="497"/>
      <c r="I217" s="497"/>
      <c r="J217" s="292"/>
      <c r="K217" s="4"/>
      <c r="L217" s="4"/>
      <c r="M217" s="4"/>
      <c r="N217" s="4"/>
      <c r="O217" s="4"/>
      <c r="P217" s="167"/>
      <c r="Q217" s="168"/>
      <c r="R217" s="7" t="str">
        <f t="shared" si="2124"/>
        <v>【】</v>
      </c>
      <c r="S217" s="495">
        <f t="shared" ref="S217" si="2251">B217</f>
        <v>0</v>
      </c>
      <c r="T217" s="498"/>
      <c r="U217" s="498"/>
      <c r="V217" s="498"/>
      <c r="W217" s="498"/>
      <c r="X217" s="498"/>
      <c r="Y217" s="498"/>
      <c r="Z217" s="498"/>
      <c r="AA217" s="292"/>
      <c r="AB217" s="4"/>
      <c r="AC217" s="4"/>
      <c r="AD217" s="4"/>
      <c r="AE217" s="4"/>
      <c r="AF217" s="4"/>
      <c r="AH217" s="216"/>
      <c r="AI217" s="185"/>
      <c r="AJ217" s="185"/>
      <c r="AK217" s="185"/>
      <c r="AL217" s="185"/>
      <c r="AM217" s="185"/>
    </row>
    <row r="218" spans="1:39" ht="19.899999999999999" customHeight="1">
      <c r="A218" s="201">
        <f>'様式4-1'!A218</f>
        <v>0</v>
      </c>
      <c r="B218" s="5" t="s">
        <v>11</v>
      </c>
      <c r="C218" s="5">
        <f>'様式4-1'!C218</f>
        <v>0</v>
      </c>
      <c r="D218" s="5">
        <f>'様式4-1'!D218</f>
        <v>0</v>
      </c>
      <c r="E218" s="5" t="s">
        <v>11</v>
      </c>
      <c r="F218" s="5">
        <f>'様式4-1'!F218</f>
        <v>0</v>
      </c>
      <c r="G218" s="5">
        <f>'様式4-1'!G218</f>
        <v>0</v>
      </c>
      <c r="H218" s="5" t="s">
        <v>11</v>
      </c>
      <c r="I218" s="5">
        <f>'様式4-1'!I218</f>
        <v>0</v>
      </c>
      <c r="J218" s="5">
        <f>'様式4-1'!J218</f>
        <v>0</v>
      </c>
      <c r="K218" s="3">
        <f t="shared" ref="K218" si="2252">IF(I218&gt;0,A218*C218*F218*I218,IF(F218&gt;0,A218*C218*F218,A218*C218))</f>
        <v>0</v>
      </c>
      <c r="L218" s="3">
        <f t="shared" ref="L218" si="2253">K218-O218</f>
        <v>0</v>
      </c>
      <c r="M218" s="3">
        <f t="shared" ref="M218" si="2254">ROUNDDOWN(L218/2,0)</f>
        <v>0</v>
      </c>
      <c r="N218" s="3">
        <f t="shared" ref="N218" si="2255">L218-M218</f>
        <v>0</v>
      </c>
      <c r="O218" s="3">
        <f>'様式4-1'!O218</f>
        <v>0</v>
      </c>
      <c r="P218" s="167"/>
      <c r="Q218" s="168"/>
      <c r="R218" s="175">
        <f t="shared" si="2124"/>
        <v>0</v>
      </c>
      <c r="S218" s="5" t="s">
        <v>11</v>
      </c>
      <c r="T218" s="176">
        <f t="shared" ref="T218" si="2256">C218</f>
        <v>0</v>
      </c>
      <c r="U218" s="176">
        <f t="shared" ref="U218" si="2257">D218</f>
        <v>0</v>
      </c>
      <c r="V218" s="5" t="s">
        <v>11</v>
      </c>
      <c r="W218" s="176">
        <f t="shared" ref="W218" si="2258">F218</f>
        <v>0</v>
      </c>
      <c r="X218" s="176">
        <f t="shared" ref="X218" si="2259">G218</f>
        <v>0</v>
      </c>
      <c r="Y218" s="5" t="s">
        <v>11</v>
      </c>
      <c r="Z218" s="176">
        <f t="shared" ref="Z218" si="2260">I218</f>
        <v>0</v>
      </c>
      <c r="AA218" s="176">
        <f t="shared" ref="AA218" si="2261">J218</f>
        <v>0</v>
      </c>
      <c r="AB218" s="3">
        <f t="shared" ref="AB218" si="2262">IF(Z218&gt;0,R218*T218*W218*Z218,IF(W218&gt;0,R218*T218*W218,R218*T218))</f>
        <v>0</v>
      </c>
      <c r="AC218" s="3">
        <f t="shared" ref="AC218" si="2263">AB218-AF218</f>
        <v>0</v>
      </c>
      <c r="AD218" s="3">
        <f t="shared" ref="AD218" si="2264">ROUNDDOWN(AC218/2,0)</f>
        <v>0</v>
      </c>
      <c r="AE218" s="3">
        <f t="shared" ref="AE218" si="2265">AC218-AD218</f>
        <v>0</v>
      </c>
      <c r="AF218" s="177">
        <f t="shared" ref="AF218" si="2266">O218</f>
        <v>0</v>
      </c>
      <c r="AH218" s="217" t="str">
        <f t="shared" ref="AH218" si="2267">IF(AB218&gt;=1000000,"相見積書提出必要",IF(AB218&gt;=100000,"見積書提出必要",""))</f>
        <v/>
      </c>
      <c r="AI218" s="186">
        <f t="shared" ref="AI218" si="2268">AB218-K218</f>
        <v>0</v>
      </c>
      <c r="AJ218" s="186">
        <f t="shared" ref="AJ218" si="2269">AC218-L218</f>
        <v>0</v>
      </c>
      <c r="AK218" s="186">
        <f t="shared" ref="AK218" si="2270">AD218-M218</f>
        <v>0</v>
      </c>
      <c r="AL218" s="186">
        <f t="shared" ref="AL218" si="2271">AE218-N218</f>
        <v>0</v>
      </c>
      <c r="AM218" s="186">
        <f t="shared" ref="AM218" si="2272">AF218-O218</f>
        <v>0</v>
      </c>
    </row>
    <row r="219" spans="1:39" ht="19.899999999999999" customHeight="1">
      <c r="A219" s="200" t="str">
        <f>'様式4-1'!A219</f>
        <v>【】</v>
      </c>
      <c r="B219" s="493">
        <f>'様式4-1'!B219</f>
        <v>0</v>
      </c>
      <c r="C219" s="497"/>
      <c r="D219" s="497"/>
      <c r="E219" s="497"/>
      <c r="F219" s="497"/>
      <c r="G219" s="497"/>
      <c r="H219" s="497"/>
      <c r="I219" s="497"/>
      <c r="J219" s="292"/>
      <c r="K219" s="4"/>
      <c r="L219" s="4"/>
      <c r="M219" s="4"/>
      <c r="N219" s="4"/>
      <c r="O219" s="4"/>
      <c r="P219" s="167"/>
      <c r="Q219" s="168"/>
      <c r="R219" s="7" t="str">
        <f t="shared" si="2124"/>
        <v>【】</v>
      </c>
      <c r="S219" s="495">
        <f t="shared" ref="S219" si="2273">B219</f>
        <v>0</v>
      </c>
      <c r="T219" s="498"/>
      <c r="U219" s="498"/>
      <c r="V219" s="498"/>
      <c r="W219" s="498"/>
      <c r="X219" s="498"/>
      <c r="Y219" s="498"/>
      <c r="Z219" s="498"/>
      <c r="AA219" s="292"/>
      <c r="AB219" s="4"/>
      <c r="AC219" s="4"/>
      <c r="AD219" s="4"/>
      <c r="AE219" s="4"/>
      <c r="AF219" s="4"/>
      <c r="AH219" s="216"/>
      <c r="AI219" s="185"/>
      <c r="AJ219" s="185"/>
      <c r="AK219" s="185"/>
      <c r="AL219" s="185"/>
      <c r="AM219" s="185"/>
    </row>
    <row r="220" spans="1:39" ht="19.899999999999999" customHeight="1">
      <c r="A220" s="201">
        <f>'様式4-1'!A220</f>
        <v>0</v>
      </c>
      <c r="B220" s="5" t="s">
        <v>11</v>
      </c>
      <c r="C220" s="5">
        <f>'様式4-1'!C220</f>
        <v>0</v>
      </c>
      <c r="D220" s="5">
        <f>'様式4-1'!D220</f>
        <v>0</v>
      </c>
      <c r="E220" s="5" t="s">
        <v>11</v>
      </c>
      <c r="F220" s="5">
        <f>'様式4-1'!F220</f>
        <v>0</v>
      </c>
      <c r="G220" s="5">
        <f>'様式4-1'!G220</f>
        <v>0</v>
      </c>
      <c r="H220" s="5" t="s">
        <v>11</v>
      </c>
      <c r="I220" s="5">
        <f>'様式4-1'!I220</f>
        <v>0</v>
      </c>
      <c r="J220" s="5">
        <f>'様式4-1'!J220</f>
        <v>0</v>
      </c>
      <c r="K220" s="3">
        <f t="shared" ref="K220" si="2274">IF(I220&gt;0,A220*C220*F220*I220,IF(F220&gt;0,A220*C220*F220,A220*C220))</f>
        <v>0</v>
      </c>
      <c r="L220" s="3">
        <f t="shared" ref="L220" si="2275">K220-O220</f>
        <v>0</v>
      </c>
      <c r="M220" s="3">
        <f t="shared" ref="M220" si="2276">ROUNDDOWN(L220/2,0)</f>
        <v>0</v>
      </c>
      <c r="N220" s="3">
        <f t="shared" ref="N220" si="2277">L220-M220</f>
        <v>0</v>
      </c>
      <c r="O220" s="3">
        <f>'様式4-1'!O220</f>
        <v>0</v>
      </c>
      <c r="P220" s="167"/>
      <c r="Q220" s="168"/>
      <c r="R220" s="175">
        <f t="shared" si="2124"/>
        <v>0</v>
      </c>
      <c r="S220" s="5" t="s">
        <v>11</v>
      </c>
      <c r="T220" s="176">
        <f t="shared" ref="T220" si="2278">C220</f>
        <v>0</v>
      </c>
      <c r="U220" s="176">
        <f t="shared" ref="U220" si="2279">D220</f>
        <v>0</v>
      </c>
      <c r="V220" s="5" t="s">
        <v>11</v>
      </c>
      <c r="W220" s="176">
        <f t="shared" ref="W220" si="2280">F220</f>
        <v>0</v>
      </c>
      <c r="X220" s="176">
        <f t="shared" ref="X220" si="2281">G220</f>
        <v>0</v>
      </c>
      <c r="Y220" s="5" t="s">
        <v>11</v>
      </c>
      <c r="Z220" s="176">
        <f t="shared" ref="Z220" si="2282">I220</f>
        <v>0</v>
      </c>
      <c r="AA220" s="176">
        <f t="shared" ref="AA220" si="2283">J220</f>
        <v>0</v>
      </c>
      <c r="AB220" s="3">
        <f t="shared" ref="AB220" si="2284">IF(Z220&gt;0,R220*T220*W220*Z220,IF(W220&gt;0,R220*T220*W220,R220*T220))</f>
        <v>0</v>
      </c>
      <c r="AC220" s="3">
        <f t="shared" ref="AC220" si="2285">AB220-AF220</f>
        <v>0</v>
      </c>
      <c r="AD220" s="3">
        <f t="shared" ref="AD220" si="2286">ROUNDDOWN(AC220/2,0)</f>
        <v>0</v>
      </c>
      <c r="AE220" s="3">
        <f t="shared" ref="AE220" si="2287">AC220-AD220</f>
        <v>0</v>
      </c>
      <c r="AF220" s="177">
        <f t="shared" ref="AF220" si="2288">O220</f>
        <v>0</v>
      </c>
      <c r="AH220" s="217" t="str">
        <f t="shared" ref="AH220" si="2289">IF(AB220&gt;=1000000,"相見積書提出必要",IF(AB220&gt;=100000,"見積書提出必要",""))</f>
        <v/>
      </c>
      <c r="AI220" s="186">
        <f t="shared" ref="AI220" si="2290">AB220-K220</f>
        <v>0</v>
      </c>
      <c r="AJ220" s="186">
        <f t="shared" ref="AJ220" si="2291">AC220-L220</f>
        <v>0</v>
      </c>
      <c r="AK220" s="186">
        <f t="shared" ref="AK220" si="2292">AD220-M220</f>
        <v>0</v>
      </c>
      <c r="AL220" s="186">
        <f t="shared" ref="AL220" si="2293">AE220-N220</f>
        <v>0</v>
      </c>
      <c r="AM220" s="186">
        <f t="shared" ref="AM220" si="2294">AF220-O220</f>
        <v>0</v>
      </c>
    </row>
    <row r="221" spans="1:39" ht="19.899999999999999" customHeight="1">
      <c r="A221" s="200" t="str">
        <f>'様式4-1'!A221</f>
        <v>【】</v>
      </c>
      <c r="B221" s="493">
        <f>'様式4-1'!B221</f>
        <v>0</v>
      </c>
      <c r="C221" s="497"/>
      <c r="D221" s="497"/>
      <c r="E221" s="497"/>
      <c r="F221" s="497"/>
      <c r="G221" s="497"/>
      <c r="H221" s="497"/>
      <c r="I221" s="497"/>
      <c r="J221" s="292"/>
      <c r="K221" s="4"/>
      <c r="L221" s="4"/>
      <c r="M221" s="4"/>
      <c r="N221" s="4"/>
      <c r="O221" s="4"/>
      <c r="P221" s="167"/>
      <c r="Q221" s="168"/>
      <c r="R221" s="7" t="str">
        <f t="shared" si="2124"/>
        <v>【】</v>
      </c>
      <c r="S221" s="495">
        <f t="shared" ref="S221" si="2295">B221</f>
        <v>0</v>
      </c>
      <c r="T221" s="498"/>
      <c r="U221" s="498"/>
      <c r="V221" s="498"/>
      <c r="W221" s="498"/>
      <c r="X221" s="498"/>
      <c r="Y221" s="498"/>
      <c r="Z221" s="498"/>
      <c r="AA221" s="292"/>
      <c r="AB221" s="4"/>
      <c r="AC221" s="4"/>
      <c r="AD221" s="4"/>
      <c r="AE221" s="4"/>
      <c r="AF221" s="4"/>
      <c r="AH221" s="216"/>
      <c r="AI221" s="185"/>
      <c r="AJ221" s="185"/>
      <c r="AK221" s="185"/>
      <c r="AL221" s="185"/>
      <c r="AM221" s="185"/>
    </row>
    <row r="222" spans="1:39" ht="19.899999999999999" customHeight="1">
      <c r="A222" s="201">
        <f>'様式4-1'!A222</f>
        <v>0</v>
      </c>
      <c r="B222" s="5" t="s">
        <v>11</v>
      </c>
      <c r="C222" s="5">
        <f>'様式4-1'!C222</f>
        <v>0</v>
      </c>
      <c r="D222" s="5">
        <f>'様式4-1'!D222</f>
        <v>0</v>
      </c>
      <c r="E222" s="5" t="s">
        <v>11</v>
      </c>
      <c r="F222" s="5">
        <f>'様式4-1'!F222</f>
        <v>0</v>
      </c>
      <c r="G222" s="5">
        <f>'様式4-1'!G222</f>
        <v>0</v>
      </c>
      <c r="H222" s="5" t="s">
        <v>11</v>
      </c>
      <c r="I222" s="5">
        <f>'様式4-1'!I222</f>
        <v>0</v>
      </c>
      <c r="J222" s="5">
        <f>'様式4-1'!J222</f>
        <v>0</v>
      </c>
      <c r="K222" s="3">
        <f t="shared" ref="K222" si="2296">IF(I222&gt;0,A222*C222*F222*I222,IF(F222&gt;0,A222*C222*F222,A222*C222))</f>
        <v>0</v>
      </c>
      <c r="L222" s="3">
        <f t="shared" ref="L222" si="2297">K222-O222</f>
        <v>0</v>
      </c>
      <c r="M222" s="3">
        <f t="shared" ref="M222" si="2298">ROUNDDOWN(L222/2,0)</f>
        <v>0</v>
      </c>
      <c r="N222" s="3">
        <f t="shared" ref="N222" si="2299">L222-M222</f>
        <v>0</v>
      </c>
      <c r="O222" s="3">
        <f>'様式4-1'!O222</f>
        <v>0</v>
      </c>
      <c r="P222" s="167"/>
      <c r="Q222" s="168"/>
      <c r="R222" s="175">
        <f t="shared" si="2124"/>
        <v>0</v>
      </c>
      <c r="S222" s="5" t="s">
        <v>11</v>
      </c>
      <c r="T222" s="176">
        <f t="shared" ref="T222" si="2300">C222</f>
        <v>0</v>
      </c>
      <c r="U222" s="176">
        <f t="shared" ref="U222" si="2301">D222</f>
        <v>0</v>
      </c>
      <c r="V222" s="5" t="s">
        <v>11</v>
      </c>
      <c r="W222" s="176">
        <f t="shared" ref="W222" si="2302">F222</f>
        <v>0</v>
      </c>
      <c r="X222" s="176">
        <f t="shared" ref="X222" si="2303">G222</f>
        <v>0</v>
      </c>
      <c r="Y222" s="5" t="s">
        <v>11</v>
      </c>
      <c r="Z222" s="176">
        <f t="shared" ref="Z222" si="2304">I222</f>
        <v>0</v>
      </c>
      <c r="AA222" s="176">
        <f t="shared" ref="AA222" si="2305">J222</f>
        <v>0</v>
      </c>
      <c r="AB222" s="3">
        <f t="shared" ref="AB222" si="2306">IF(Z222&gt;0,R222*T222*W222*Z222,IF(W222&gt;0,R222*T222*W222,R222*T222))</f>
        <v>0</v>
      </c>
      <c r="AC222" s="3">
        <f t="shared" ref="AC222" si="2307">AB222-AF222</f>
        <v>0</v>
      </c>
      <c r="AD222" s="3">
        <f t="shared" ref="AD222" si="2308">ROUNDDOWN(AC222/2,0)</f>
        <v>0</v>
      </c>
      <c r="AE222" s="3">
        <f t="shared" ref="AE222" si="2309">AC222-AD222</f>
        <v>0</v>
      </c>
      <c r="AF222" s="177">
        <f t="shared" ref="AF222" si="2310">O222</f>
        <v>0</v>
      </c>
      <c r="AH222" s="217" t="str">
        <f t="shared" ref="AH222" si="2311">IF(AB222&gt;=1000000,"相見積書提出必要",IF(AB222&gt;=100000,"見積書提出必要",""))</f>
        <v/>
      </c>
      <c r="AI222" s="186">
        <f t="shared" ref="AI222" si="2312">AB222-K222</f>
        <v>0</v>
      </c>
      <c r="AJ222" s="186">
        <f t="shared" ref="AJ222" si="2313">AC222-L222</f>
        <v>0</v>
      </c>
      <c r="AK222" s="186">
        <f t="shared" ref="AK222" si="2314">AD222-M222</f>
        <v>0</v>
      </c>
      <c r="AL222" s="186">
        <f t="shared" ref="AL222" si="2315">AE222-N222</f>
        <v>0</v>
      </c>
      <c r="AM222" s="186">
        <f t="shared" ref="AM222" si="2316">AF222-O222</f>
        <v>0</v>
      </c>
    </row>
    <row r="223" spans="1:39" ht="19.899999999999999" customHeight="1">
      <c r="A223" s="200" t="str">
        <f>'様式4-1'!A223</f>
        <v>【】</v>
      </c>
      <c r="B223" s="493">
        <f>'様式4-1'!B223</f>
        <v>0</v>
      </c>
      <c r="C223" s="497"/>
      <c r="D223" s="497"/>
      <c r="E223" s="497"/>
      <c r="F223" s="497"/>
      <c r="G223" s="497"/>
      <c r="H223" s="497"/>
      <c r="I223" s="497"/>
      <c r="J223" s="292"/>
      <c r="K223" s="4"/>
      <c r="L223" s="4"/>
      <c r="M223" s="4"/>
      <c r="N223" s="4"/>
      <c r="O223" s="4"/>
      <c r="P223" s="167"/>
      <c r="Q223" s="168"/>
      <c r="R223" s="7" t="str">
        <f t="shared" si="2124"/>
        <v>【】</v>
      </c>
      <c r="S223" s="495">
        <f t="shared" ref="S223" si="2317">B223</f>
        <v>0</v>
      </c>
      <c r="T223" s="498"/>
      <c r="U223" s="498"/>
      <c r="V223" s="498"/>
      <c r="W223" s="498"/>
      <c r="X223" s="498"/>
      <c r="Y223" s="498"/>
      <c r="Z223" s="498"/>
      <c r="AA223" s="292"/>
      <c r="AB223" s="4"/>
      <c r="AC223" s="4"/>
      <c r="AD223" s="4"/>
      <c r="AE223" s="4"/>
      <c r="AF223" s="4"/>
      <c r="AH223" s="216"/>
      <c r="AI223" s="185"/>
      <c r="AJ223" s="185"/>
      <c r="AK223" s="185"/>
      <c r="AL223" s="185"/>
      <c r="AM223" s="185"/>
    </row>
    <row r="224" spans="1:39" ht="19.899999999999999" customHeight="1">
      <c r="A224" s="201">
        <f>'様式4-1'!A224</f>
        <v>0</v>
      </c>
      <c r="B224" s="5" t="s">
        <v>11</v>
      </c>
      <c r="C224" s="5">
        <f>'様式4-1'!C224</f>
        <v>0</v>
      </c>
      <c r="D224" s="5">
        <f>'様式4-1'!D224</f>
        <v>0</v>
      </c>
      <c r="E224" s="5" t="s">
        <v>11</v>
      </c>
      <c r="F224" s="5">
        <f>'様式4-1'!F224</f>
        <v>0</v>
      </c>
      <c r="G224" s="5">
        <f>'様式4-1'!G224</f>
        <v>0</v>
      </c>
      <c r="H224" s="5" t="s">
        <v>11</v>
      </c>
      <c r="I224" s="5">
        <f>'様式4-1'!I224</f>
        <v>0</v>
      </c>
      <c r="J224" s="5">
        <f>'様式4-1'!J224</f>
        <v>0</v>
      </c>
      <c r="K224" s="3">
        <f t="shared" ref="K224" si="2318">IF(I224&gt;0,A224*C224*F224*I224,IF(F224&gt;0,A224*C224*F224,A224*C224))</f>
        <v>0</v>
      </c>
      <c r="L224" s="3">
        <f t="shared" ref="L224" si="2319">K224-O224</f>
        <v>0</v>
      </c>
      <c r="M224" s="3">
        <f t="shared" ref="M224" si="2320">ROUNDDOWN(L224/2,0)</f>
        <v>0</v>
      </c>
      <c r="N224" s="3">
        <f t="shared" ref="N224" si="2321">L224-M224</f>
        <v>0</v>
      </c>
      <c r="O224" s="3">
        <f>'様式4-1'!O224</f>
        <v>0</v>
      </c>
      <c r="P224" s="167"/>
      <c r="Q224" s="168"/>
      <c r="R224" s="175">
        <f t="shared" si="2124"/>
        <v>0</v>
      </c>
      <c r="S224" s="5" t="s">
        <v>11</v>
      </c>
      <c r="T224" s="176">
        <f t="shared" ref="T224" si="2322">C224</f>
        <v>0</v>
      </c>
      <c r="U224" s="176">
        <f t="shared" ref="U224" si="2323">D224</f>
        <v>0</v>
      </c>
      <c r="V224" s="5" t="s">
        <v>11</v>
      </c>
      <c r="W224" s="176">
        <f t="shared" ref="W224" si="2324">F224</f>
        <v>0</v>
      </c>
      <c r="X224" s="176">
        <f t="shared" ref="X224" si="2325">G224</f>
        <v>0</v>
      </c>
      <c r="Y224" s="5" t="s">
        <v>11</v>
      </c>
      <c r="Z224" s="176">
        <f t="shared" ref="Z224" si="2326">I224</f>
        <v>0</v>
      </c>
      <c r="AA224" s="176">
        <f t="shared" ref="AA224" si="2327">J224</f>
        <v>0</v>
      </c>
      <c r="AB224" s="3">
        <f t="shared" ref="AB224" si="2328">IF(Z224&gt;0,R224*T224*W224*Z224,IF(W224&gt;0,R224*T224*W224,R224*T224))</f>
        <v>0</v>
      </c>
      <c r="AC224" s="3">
        <f t="shared" ref="AC224" si="2329">AB224-AF224</f>
        <v>0</v>
      </c>
      <c r="AD224" s="3">
        <f t="shared" ref="AD224" si="2330">ROUNDDOWN(AC224/2,0)</f>
        <v>0</v>
      </c>
      <c r="AE224" s="3">
        <f t="shared" ref="AE224" si="2331">AC224-AD224</f>
        <v>0</v>
      </c>
      <c r="AF224" s="177">
        <f t="shared" ref="AF224" si="2332">O224</f>
        <v>0</v>
      </c>
      <c r="AH224" s="217" t="str">
        <f t="shared" ref="AH224" si="2333">IF(AB224&gt;=1000000,"相見積書提出必要",IF(AB224&gt;=100000,"見積書提出必要",""))</f>
        <v/>
      </c>
      <c r="AI224" s="186">
        <f t="shared" ref="AI224" si="2334">AB224-K224</f>
        <v>0</v>
      </c>
      <c r="AJ224" s="186">
        <f t="shared" ref="AJ224" si="2335">AC224-L224</f>
        <v>0</v>
      </c>
      <c r="AK224" s="186">
        <f t="shared" ref="AK224" si="2336">AD224-M224</f>
        <v>0</v>
      </c>
      <c r="AL224" s="186">
        <f t="shared" ref="AL224" si="2337">AE224-N224</f>
        <v>0</v>
      </c>
      <c r="AM224" s="186">
        <f t="shared" ref="AM224" si="2338">AF224-O224</f>
        <v>0</v>
      </c>
    </row>
    <row r="225" spans="1:39" ht="19.899999999999999" customHeight="1">
      <c r="A225" s="200" t="str">
        <f>'様式4-1'!A225</f>
        <v>【】</v>
      </c>
      <c r="B225" s="493">
        <f>'様式4-1'!B225</f>
        <v>0</v>
      </c>
      <c r="C225" s="497"/>
      <c r="D225" s="497"/>
      <c r="E225" s="497"/>
      <c r="F225" s="497"/>
      <c r="G225" s="497"/>
      <c r="H225" s="497"/>
      <c r="I225" s="497"/>
      <c r="J225" s="292"/>
      <c r="K225" s="4"/>
      <c r="L225" s="4"/>
      <c r="M225" s="4"/>
      <c r="N225" s="4"/>
      <c r="O225" s="4"/>
      <c r="P225" s="167"/>
      <c r="Q225" s="168"/>
      <c r="R225" s="7" t="str">
        <f t="shared" si="2124"/>
        <v>【】</v>
      </c>
      <c r="S225" s="495">
        <f t="shared" ref="S225" si="2339">B225</f>
        <v>0</v>
      </c>
      <c r="T225" s="498"/>
      <c r="U225" s="498"/>
      <c r="V225" s="498"/>
      <c r="W225" s="498"/>
      <c r="X225" s="498"/>
      <c r="Y225" s="498"/>
      <c r="Z225" s="498"/>
      <c r="AA225" s="292"/>
      <c r="AB225" s="4"/>
      <c r="AC225" s="4"/>
      <c r="AD225" s="4"/>
      <c r="AE225" s="4"/>
      <c r="AF225" s="4"/>
      <c r="AH225" s="216"/>
      <c r="AI225" s="185"/>
      <c r="AJ225" s="185"/>
      <c r="AK225" s="185"/>
      <c r="AL225" s="185"/>
      <c r="AM225" s="185"/>
    </row>
    <row r="226" spans="1:39" ht="19.899999999999999" customHeight="1">
      <c r="A226" s="201">
        <f>'様式4-1'!A226</f>
        <v>0</v>
      </c>
      <c r="B226" s="5" t="s">
        <v>11</v>
      </c>
      <c r="C226" s="5">
        <f>'様式4-1'!C226</f>
        <v>0</v>
      </c>
      <c r="D226" s="5">
        <f>'様式4-1'!D226</f>
        <v>0</v>
      </c>
      <c r="E226" s="5" t="s">
        <v>11</v>
      </c>
      <c r="F226" s="5">
        <f>'様式4-1'!F226</f>
        <v>0</v>
      </c>
      <c r="G226" s="5">
        <f>'様式4-1'!G226</f>
        <v>0</v>
      </c>
      <c r="H226" s="5" t="s">
        <v>11</v>
      </c>
      <c r="I226" s="5">
        <f>'様式4-1'!I226</f>
        <v>0</v>
      </c>
      <c r="J226" s="5">
        <f>'様式4-1'!J226</f>
        <v>0</v>
      </c>
      <c r="K226" s="3">
        <f t="shared" ref="K226" si="2340">IF(I226&gt;0,A226*C226*F226*I226,IF(F226&gt;0,A226*C226*F226,A226*C226))</f>
        <v>0</v>
      </c>
      <c r="L226" s="3">
        <f t="shared" ref="L226" si="2341">K226-O226</f>
        <v>0</v>
      </c>
      <c r="M226" s="3">
        <f t="shared" ref="M226" si="2342">ROUNDDOWN(L226/2,0)</f>
        <v>0</v>
      </c>
      <c r="N226" s="3">
        <f t="shared" ref="N226" si="2343">L226-M226</f>
        <v>0</v>
      </c>
      <c r="O226" s="3">
        <f>'様式4-1'!O226</f>
        <v>0</v>
      </c>
      <c r="P226" s="167"/>
      <c r="Q226" s="168"/>
      <c r="R226" s="175">
        <f t="shared" si="2124"/>
        <v>0</v>
      </c>
      <c r="S226" s="5" t="s">
        <v>11</v>
      </c>
      <c r="T226" s="176">
        <f t="shared" ref="T226" si="2344">C226</f>
        <v>0</v>
      </c>
      <c r="U226" s="176">
        <f t="shared" ref="U226" si="2345">D226</f>
        <v>0</v>
      </c>
      <c r="V226" s="5" t="s">
        <v>11</v>
      </c>
      <c r="W226" s="176">
        <f t="shared" ref="W226" si="2346">F226</f>
        <v>0</v>
      </c>
      <c r="X226" s="176">
        <f t="shared" ref="X226" si="2347">G226</f>
        <v>0</v>
      </c>
      <c r="Y226" s="5" t="s">
        <v>11</v>
      </c>
      <c r="Z226" s="176">
        <f t="shared" ref="Z226" si="2348">I226</f>
        <v>0</v>
      </c>
      <c r="AA226" s="176">
        <f t="shared" ref="AA226" si="2349">J226</f>
        <v>0</v>
      </c>
      <c r="AB226" s="3">
        <f t="shared" ref="AB226" si="2350">IF(Z226&gt;0,R226*T226*W226*Z226,IF(W226&gt;0,R226*T226*W226,R226*T226))</f>
        <v>0</v>
      </c>
      <c r="AC226" s="3">
        <f t="shared" ref="AC226" si="2351">AB226-AF226</f>
        <v>0</v>
      </c>
      <c r="AD226" s="3">
        <f t="shared" ref="AD226" si="2352">ROUNDDOWN(AC226/2,0)</f>
        <v>0</v>
      </c>
      <c r="AE226" s="3">
        <f t="shared" ref="AE226" si="2353">AC226-AD226</f>
        <v>0</v>
      </c>
      <c r="AF226" s="177">
        <f t="shared" ref="AF226" si="2354">O226</f>
        <v>0</v>
      </c>
      <c r="AH226" s="217" t="str">
        <f t="shared" ref="AH226" si="2355">IF(AB226&gt;=1000000,"相見積書提出必要",IF(AB226&gt;=100000,"見積書提出必要",""))</f>
        <v/>
      </c>
      <c r="AI226" s="186">
        <f t="shared" ref="AI226" si="2356">AB226-K226</f>
        <v>0</v>
      </c>
      <c r="AJ226" s="186">
        <f t="shared" ref="AJ226" si="2357">AC226-L226</f>
        <v>0</v>
      </c>
      <c r="AK226" s="186">
        <f t="shared" ref="AK226" si="2358">AD226-M226</f>
        <v>0</v>
      </c>
      <c r="AL226" s="186">
        <f t="shared" ref="AL226" si="2359">AE226-N226</f>
        <v>0</v>
      </c>
      <c r="AM226" s="186">
        <f t="shared" ref="AM226" si="2360">AF226-O226</f>
        <v>0</v>
      </c>
    </row>
    <row r="227" spans="1:39" ht="19.899999999999999" customHeight="1">
      <c r="A227" s="200" t="str">
        <f>'様式4-1'!A227</f>
        <v>【】</v>
      </c>
      <c r="B227" s="493">
        <f>'様式4-1'!B227</f>
        <v>0</v>
      </c>
      <c r="C227" s="497"/>
      <c r="D227" s="497"/>
      <c r="E227" s="497"/>
      <c r="F227" s="497"/>
      <c r="G227" s="497"/>
      <c r="H227" s="497"/>
      <c r="I227" s="497"/>
      <c r="J227" s="292"/>
      <c r="K227" s="4"/>
      <c r="L227" s="4"/>
      <c r="M227" s="4"/>
      <c r="N227" s="4"/>
      <c r="O227" s="4"/>
      <c r="P227" s="167"/>
      <c r="Q227" s="168"/>
      <c r="R227" s="7" t="str">
        <f t="shared" si="2124"/>
        <v>【】</v>
      </c>
      <c r="S227" s="495">
        <f t="shared" ref="S227" si="2361">B227</f>
        <v>0</v>
      </c>
      <c r="T227" s="498"/>
      <c r="U227" s="498"/>
      <c r="V227" s="498"/>
      <c r="W227" s="498"/>
      <c r="X227" s="498"/>
      <c r="Y227" s="498"/>
      <c r="Z227" s="498"/>
      <c r="AA227" s="292"/>
      <c r="AB227" s="4"/>
      <c r="AC227" s="4"/>
      <c r="AD227" s="4"/>
      <c r="AE227" s="4"/>
      <c r="AF227" s="4"/>
      <c r="AH227" s="216"/>
      <c r="AI227" s="185"/>
      <c r="AJ227" s="185"/>
      <c r="AK227" s="185"/>
      <c r="AL227" s="185"/>
      <c r="AM227" s="185"/>
    </row>
    <row r="228" spans="1:39" ht="19.899999999999999" customHeight="1">
      <c r="A228" s="201">
        <f>'様式4-1'!A228</f>
        <v>0</v>
      </c>
      <c r="B228" s="5" t="s">
        <v>11</v>
      </c>
      <c r="C228" s="5">
        <f>'様式4-1'!C228</f>
        <v>0</v>
      </c>
      <c r="D228" s="5">
        <f>'様式4-1'!D228</f>
        <v>0</v>
      </c>
      <c r="E228" s="5" t="s">
        <v>11</v>
      </c>
      <c r="F228" s="5">
        <f>'様式4-1'!F228</f>
        <v>0</v>
      </c>
      <c r="G228" s="5">
        <f>'様式4-1'!G228</f>
        <v>0</v>
      </c>
      <c r="H228" s="5" t="s">
        <v>11</v>
      </c>
      <c r="I228" s="5">
        <f>'様式4-1'!I228</f>
        <v>0</v>
      </c>
      <c r="J228" s="5">
        <f>'様式4-1'!J228</f>
        <v>0</v>
      </c>
      <c r="K228" s="3">
        <f t="shared" ref="K228" si="2362">IF(I228&gt;0,A228*C228*F228*I228,IF(F228&gt;0,A228*C228*F228,A228*C228))</f>
        <v>0</v>
      </c>
      <c r="L228" s="3">
        <f t="shared" ref="L228" si="2363">K228-O228</f>
        <v>0</v>
      </c>
      <c r="M228" s="3">
        <f t="shared" ref="M228" si="2364">ROUNDDOWN(L228/2,0)</f>
        <v>0</v>
      </c>
      <c r="N228" s="3">
        <f t="shared" ref="N228" si="2365">L228-M228</f>
        <v>0</v>
      </c>
      <c r="O228" s="3">
        <f>'様式4-1'!O228</f>
        <v>0</v>
      </c>
      <c r="P228" s="167"/>
      <c r="Q228" s="168"/>
      <c r="R228" s="175">
        <f t="shared" si="2124"/>
        <v>0</v>
      </c>
      <c r="S228" s="5" t="s">
        <v>11</v>
      </c>
      <c r="T228" s="176">
        <f t="shared" ref="T228" si="2366">C228</f>
        <v>0</v>
      </c>
      <c r="U228" s="176">
        <f t="shared" ref="U228" si="2367">D228</f>
        <v>0</v>
      </c>
      <c r="V228" s="5" t="s">
        <v>11</v>
      </c>
      <c r="W228" s="176">
        <f t="shared" ref="W228" si="2368">F228</f>
        <v>0</v>
      </c>
      <c r="X228" s="176">
        <f t="shared" ref="X228" si="2369">G228</f>
        <v>0</v>
      </c>
      <c r="Y228" s="5" t="s">
        <v>11</v>
      </c>
      <c r="Z228" s="176">
        <f t="shared" ref="Z228" si="2370">I228</f>
        <v>0</v>
      </c>
      <c r="AA228" s="176">
        <f t="shared" ref="AA228" si="2371">J228</f>
        <v>0</v>
      </c>
      <c r="AB228" s="3">
        <f t="shared" ref="AB228" si="2372">IF(Z228&gt;0,R228*T228*W228*Z228,IF(W228&gt;0,R228*T228*W228,R228*T228))</f>
        <v>0</v>
      </c>
      <c r="AC228" s="3">
        <f t="shared" ref="AC228" si="2373">AB228-AF228</f>
        <v>0</v>
      </c>
      <c r="AD228" s="3">
        <f t="shared" ref="AD228" si="2374">ROUNDDOWN(AC228/2,0)</f>
        <v>0</v>
      </c>
      <c r="AE228" s="3">
        <f t="shared" ref="AE228" si="2375">AC228-AD228</f>
        <v>0</v>
      </c>
      <c r="AF228" s="177">
        <f t="shared" ref="AF228" si="2376">O228</f>
        <v>0</v>
      </c>
      <c r="AH228" s="217" t="str">
        <f t="shared" ref="AH228" si="2377">IF(AB228&gt;=1000000,"相見積書提出必要",IF(AB228&gt;=100000,"見積書提出必要",""))</f>
        <v/>
      </c>
      <c r="AI228" s="186">
        <f t="shared" ref="AI228" si="2378">AB228-K228</f>
        <v>0</v>
      </c>
      <c r="AJ228" s="186">
        <f t="shared" ref="AJ228" si="2379">AC228-L228</f>
        <v>0</v>
      </c>
      <c r="AK228" s="186">
        <f t="shared" ref="AK228" si="2380">AD228-M228</f>
        <v>0</v>
      </c>
      <c r="AL228" s="186">
        <f t="shared" ref="AL228" si="2381">AE228-N228</f>
        <v>0</v>
      </c>
      <c r="AM228" s="186">
        <f t="shared" ref="AM228" si="2382">AF228-O228</f>
        <v>0</v>
      </c>
    </row>
    <row r="229" spans="1:39" ht="19.899999999999999" customHeight="1">
      <c r="A229" s="200" t="str">
        <f>'様式4-1'!A229</f>
        <v>【】</v>
      </c>
      <c r="B229" s="493">
        <f>'様式4-1'!B229</f>
        <v>0</v>
      </c>
      <c r="C229" s="497"/>
      <c r="D229" s="497"/>
      <c r="E229" s="497"/>
      <c r="F229" s="497"/>
      <c r="G229" s="497"/>
      <c r="H229" s="497"/>
      <c r="I229" s="497"/>
      <c r="J229" s="292"/>
      <c r="K229" s="4"/>
      <c r="L229" s="4"/>
      <c r="M229" s="4"/>
      <c r="N229" s="4"/>
      <c r="O229" s="4"/>
      <c r="P229" s="167"/>
      <c r="Q229" s="168"/>
      <c r="R229" s="7" t="str">
        <f t="shared" si="2124"/>
        <v>【】</v>
      </c>
      <c r="S229" s="495">
        <f t="shared" ref="S229" si="2383">B229</f>
        <v>0</v>
      </c>
      <c r="T229" s="498"/>
      <c r="U229" s="498"/>
      <c r="V229" s="498"/>
      <c r="W229" s="498"/>
      <c r="X229" s="498"/>
      <c r="Y229" s="498"/>
      <c r="Z229" s="498"/>
      <c r="AA229" s="292"/>
      <c r="AB229" s="4"/>
      <c r="AC229" s="4"/>
      <c r="AD229" s="4"/>
      <c r="AE229" s="4"/>
      <c r="AF229" s="4"/>
      <c r="AH229" s="216"/>
      <c r="AI229" s="185"/>
      <c r="AJ229" s="185"/>
      <c r="AK229" s="185"/>
      <c r="AL229" s="185"/>
      <c r="AM229" s="185"/>
    </row>
    <row r="230" spans="1:39" ht="19.899999999999999" customHeight="1">
      <c r="A230" s="201">
        <f>'様式4-1'!A230</f>
        <v>0</v>
      </c>
      <c r="B230" s="5" t="s">
        <v>11</v>
      </c>
      <c r="C230" s="5">
        <f>'様式4-1'!C230</f>
        <v>0</v>
      </c>
      <c r="D230" s="5">
        <f>'様式4-1'!D230</f>
        <v>0</v>
      </c>
      <c r="E230" s="5" t="s">
        <v>11</v>
      </c>
      <c r="F230" s="5">
        <f>'様式4-1'!F230</f>
        <v>0</v>
      </c>
      <c r="G230" s="5">
        <f>'様式4-1'!G230</f>
        <v>0</v>
      </c>
      <c r="H230" s="5" t="s">
        <v>11</v>
      </c>
      <c r="I230" s="5">
        <f>'様式4-1'!I230</f>
        <v>0</v>
      </c>
      <c r="J230" s="5">
        <f>'様式4-1'!J230</f>
        <v>0</v>
      </c>
      <c r="K230" s="3">
        <f t="shared" ref="K230" si="2384">IF(I230&gt;0,A230*C230*F230*I230,IF(F230&gt;0,A230*C230*F230,A230*C230))</f>
        <v>0</v>
      </c>
      <c r="L230" s="3">
        <f t="shared" ref="L230" si="2385">K230-O230</f>
        <v>0</v>
      </c>
      <c r="M230" s="3">
        <f t="shared" ref="M230" si="2386">ROUNDDOWN(L230/2,0)</f>
        <v>0</v>
      </c>
      <c r="N230" s="3">
        <f t="shared" ref="N230" si="2387">L230-M230</f>
        <v>0</v>
      </c>
      <c r="O230" s="3">
        <f>'様式4-1'!O230</f>
        <v>0</v>
      </c>
      <c r="P230" s="167"/>
      <c r="Q230" s="168"/>
      <c r="R230" s="175">
        <f t="shared" si="2124"/>
        <v>0</v>
      </c>
      <c r="S230" s="5" t="s">
        <v>11</v>
      </c>
      <c r="T230" s="176">
        <f t="shared" ref="T230" si="2388">C230</f>
        <v>0</v>
      </c>
      <c r="U230" s="176">
        <f t="shared" ref="U230" si="2389">D230</f>
        <v>0</v>
      </c>
      <c r="V230" s="5" t="s">
        <v>11</v>
      </c>
      <c r="W230" s="176">
        <f t="shared" ref="W230" si="2390">F230</f>
        <v>0</v>
      </c>
      <c r="X230" s="176">
        <f t="shared" ref="X230" si="2391">G230</f>
        <v>0</v>
      </c>
      <c r="Y230" s="5" t="s">
        <v>11</v>
      </c>
      <c r="Z230" s="176">
        <f t="shared" ref="Z230" si="2392">I230</f>
        <v>0</v>
      </c>
      <c r="AA230" s="176">
        <f t="shared" ref="AA230" si="2393">J230</f>
        <v>0</v>
      </c>
      <c r="AB230" s="3">
        <f t="shared" ref="AB230" si="2394">IF(Z230&gt;0,R230*T230*W230*Z230,IF(W230&gt;0,R230*T230*W230,R230*T230))</f>
        <v>0</v>
      </c>
      <c r="AC230" s="3">
        <f t="shared" ref="AC230" si="2395">AB230-AF230</f>
        <v>0</v>
      </c>
      <c r="AD230" s="3">
        <f t="shared" ref="AD230" si="2396">ROUNDDOWN(AC230/2,0)</f>
        <v>0</v>
      </c>
      <c r="AE230" s="3">
        <f t="shared" ref="AE230" si="2397">AC230-AD230</f>
        <v>0</v>
      </c>
      <c r="AF230" s="177">
        <f t="shared" ref="AF230" si="2398">O230</f>
        <v>0</v>
      </c>
      <c r="AH230" s="217" t="str">
        <f t="shared" ref="AH230" si="2399">IF(AB230&gt;=1000000,"相見積書提出必要",IF(AB230&gt;=100000,"見積書提出必要",""))</f>
        <v/>
      </c>
      <c r="AI230" s="186">
        <f t="shared" ref="AI230" si="2400">AB230-K230</f>
        <v>0</v>
      </c>
      <c r="AJ230" s="186">
        <f t="shared" ref="AJ230" si="2401">AC230-L230</f>
        <v>0</v>
      </c>
      <c r="AK230" s="186">
        <f t="shared" ref="AK230" si="2402">AD230-M230</f>
        <v>0</v>
      </c>
      <c r="AL230" s="186">
        <f t="shared" ref="AL230" si="2403">AE230-N230</f>
        <v>0</v>
      </c>
      <c r="AM230" s="186">
        <f t="shared" ref="AM230" si="2404">AF230-O230</f>
        <v>0</v>
      </c>
    </row>
    <row r="231" spans="1:39" ht="19.899999999999999" customHeight="1">
      <c r="A231" s="200" t="str">
        <f>'様式4-1'!A231</f>
        <v>【】</v>
      </c>
      <c r="B231" s="493">
        <f>'様式4-1'!B231</f>
        <v>0</v>
      </c>
      <c r="C231" s="497"/>
      <c r="D231" s="497"/>
      <c r="E231" s="497"/>
      <c r="F231" s="497"/>
      <c r="G231" s="497"/>
      <c r="H231" s="497"/>
      <c r="I231" s="497"/>
      <c r="J231" s="292"/>
      <c r="K231" s="4"/>
      <c r="L231" s="4"/>
      <c r="M231" s="4"/>
      <c r="N231" s="4"/>
      <c r="O231" s="4"/>
      <c r="P231" s="167"/>
      <c r="Q231" s="168"/>
      <c r="R231" s="7" t="str">
        <f t="shared" si="2124"/>
        <v>【】</v>
      </c>
      <c r="S231" s="495">
        <f t="shared" ref="S231" si="2405">B231</f>
        <v>0</v>
      </c>
      <c r="T231" s="498"/>
      <c r="U231" s="498"/>
      <c r="V231" s="498"/>
      <c r="W231" s="498"/>
      <c r="X231" s="498"/>
      <c r="Y231" s="498"/>
      <c r="Z231" s="498"/>
      <c r="AA231" s="292"/>
      <c r="AB231" s="4"/>
      <c r="AC231" s="4"/>
      <c r="AD231" s="4"/>
      <c r="AE231" s="4"/>
      <c r="AF231" s="4"/>
      <c r="AH231" s="216"/>
      <c r="AI231" s="185"/>
      <c r="AJ231" s="185"/>
      <c r="AK231" s="185"/>
      <c r="AL231" s="185"/>
      <c r="AM231" s="185"/>
    </row>
    <row r="232" spans="1:39" ht="19.899999999999999" customHeight="1">
      <c r="A232" s="201">
        <f>'様式4-1'!A232</f>
        <v>0</v>
      </c>
      <c r="B232" s="5" t="s">
        <v>11</v>
      </c>
      <c r="C232" s="5">
        <f>'様式4-1'!C232</f>
        <v>0</v>
      </c>
      <c r="D232" s="5">
        <f>'様式4-1'!D232</f>
        <v>0</v>
      </c>
      <c r="E232" s="5" t="s">
        <v>11</v>
      </c>
      <c r="F232" s="5">
        <f>'様式4-1'!F232</f>
        <v>0</v>
      </c>
      <c r="G232" s="5">
        <f>'様式4-1'!G232</f>
        <v>0</v>
      </c>
      <c r="H232" s="5" t="s">
        <v>11</v>
      </c>
      <c r="I232" s="5">
        <f>'様式4-1'!I232</f>
        <v>0</v>
      </c>
      <c r="J232" s="5">
        <f>'様式4-1'!J232</f>
        <v>0</v>
      </c>
      <c r="K232" s="3">
        <f t="shared" ref="K232" si="2406">IF(I232&gt;0,A232*C232*F232*I232,IF(F232&gt;0,A232*C232*F232,A232*C232))</f>
        <v>0</v>
      </c>
      <c r="L232" s="3">
        <f t="shared" ref="L232" si="2407">K232-O232</f>
        <v>0</v>
      </c>
      <c r="M232" s="3">
        <f t="shared" ref="M232" si="2408">ROUNDDOWN(L232/2,0)</f>
        <v>0</v>
      </c>
      <c r="N232" s="3">
        <f t="shared" ref="N232" si="2409">L232-M232</f>
        <v>0</v>
      </c>
      <c r="O232" s="3">
        <f>'様式4-1'!O232</f>
        <v>0</v>
      </c>
      <c r="P232" s="167"/>
      <c r="Q232" s="168"/>
      <c r="R232" s="175">
        <f t="shared" si="2124"/>
        <v>0</v>
      </c>
      <c r="S232" s="5" t="s">
        <v>11</v>
      </c>
      <c r="T232" s="176">
        <f t="shared" ref="T232" si="2410">C232</f>
        <v>0</v>
      </c>
      <c r="U232" s="176">
        <f t="shared" ref="U232" si="2411">D232</f>
        <v>0</v>
      </c>
      <c r="V232" s="5" t="s">
        <v>11</v>
      </c>
      <c r="W232" s="176">
        <f t="shared" ref="W232" si="2412">F232</f>
        <v>0</v>
      </c>
      <c r="X232" s="176">
        <f t="shared" ref="X232" si="2413">G232</f>
        <v>0</v>
      </c>
      <c r="Y232" s="5" t="s">
        <v>11</v>
      </c>
      <c r="Z232" s="176">
        <f t="shared" ref="Z232" si="2414">I232</f>
        <v>0</v>
      </c>
      <c r="AA232" s="176">
        <f t="shared" ref="AA232" si="2415">J232</f>
        <v>0</v>
      </c>
      <c r="AB232" s="3">
        <f t="shared" ref="AB232" si="2416">IF(Z232&gt;0,R232*T232*W232*Z232,IF(W232&gt;0,R232*T232*W232,R232*T232))</f>
        <v>0</v>
      </c>
      <c r="AC232" s="3">
        <f t="shared" ref="AC232" si="2417">AB232-AF232</f>
        <v>0</v>
      </c>
      <c r="AD232" s="3">
        <f t="shared" ref="AD232" si="2418">ROUNDDOWN(AC232/2,0)</f>
        <v>0</v>
      </c>
      <c r="AE232" s="3">
        <f t="shared" ref="AE232" si="2419">AC232-AD232</f>
        <v>0</v>
      </c>
      <c r="AF232" s="177">
        <f t="shared" ref="AF232" si="2420">O232</f>
        <v>0</v>
      </c>
      <c r="AH232" s="217" t="str">
        <f t="shared" ref="AH232" si="2421">IF(AB232&gt;=1000000,"相見積書提出必要",IF(AB232&gt;=100000,"見積書提出必要",""))</f>
        <v/>
      </c>
      <c r="AI232" s="186">
        <f t="shared" ref="AI232" si="2422">AB232-K232</f>
        <v>0</v>
      </c>
      <c r="AJ232" s="186">
        <f t="shared" ref="AJ232" si="2423">AC232-L232</f>
        <v>0</v>
      </c>
      <c r="AK232" s="186">
        <f t="shared" ref="AK232" si="2424">AD232-M232</f>
        <v>0</v>
      </c>
      <c r="AL232" s="186">
        <f t="shared" ref="AL232" si="2425">AE232-N232</f>
        <v>0</v>
      </c>
      <c r="AM232" s="186">
        <f t="shared" ref="AM232" si="2426">AF232-O232</f>
        <v>0</v>
      </c>
    </row>
    <row r="233" spans="1:39" ht="19.899999999999999" customHeight="1">
      <c r="A233" s="200" t="str">
        <f>'様式4-1'!A233</f>
        <v>【】</v>
      </c>
      <c r="B233" s="493">
        <f>'様式4-1'!B233</f>
        <v>0</v>
      </c>
      <c r="C233" s="497"/>
      <c r="D233" s="497"/>
      <c r="E233" s="497"/>
      <c r="F233" s="497"/>
      <c r="G233" s="497"/>
      <c r="H233" s="497"/>
      <c r="I233" s="497"/>
      <c r="J233" s="292"/>
      <c r="K233" s="4"/>
      <c r="L233" s="4"/>
      <c r="M233" s="4"/>
      <c r="N233" s="4"/>
      <c r="O233" s="4"/>
      <c r="P233" s="167"/>
      <c r="Q233" s="168"/>
      <c r="R233" s="7" t="str">
        <f t="shared" si="2124"/>
        <v>【】</v>
      </c>
      <c r="S233" s="495">
        <f t="shared" ref="S233" si="2427">B233</f>
        <v>0</v>
      </c>
      <c r="T233" s="498"/>
      <c r="U233" s="498"/>
      <c r="V233" s="498"/>
      <c r="W233" s="498"/>
      <c r="X233" s="498"/>
      <c r="Y233" s="498"/>
      <c r="Z233" s="498"/>
      <c r="AA233" s="292"/>
      <c r="AB233" s="4"/>
      <c r="AC233" s="4"/>
      <c r="AD233" s="4"/>
      <c r="AE233" s="4"/>
      <c r="AF233" s="4"/>
      <c r="AH233" s="216"/>
      <c r="AI233" s="185"/>
      <c r="AJ233" s="185"/>
      <c r="AK233" s="185"/>
      <c r="AL233" s="185"/>
      <c r="AM233" s="185"/>
    </row>
    <row r="234" spans="1:39" ht="19.899999999999999" customHeight="1">
      <c r="A234" s="201">
        <f>'様式4-1'!A234</f>
        <v>0</v>
      </c>
      <c r="B234" s="5" t="s">
        <v>11</v>
      </c>
      <c r="C234" s="5">
        <f>'様式4-1'!C234</f>
        <v>0</v>
      </c>
      <c r="D234" s="5">
        <f>'様式4-1'!D234</f>
        <v>0</v>
      </c>
      <c r="E234" s="5" t="s">
        <v>11</v>
      </c>
      <c r="F234" s="5">
        <f>'様式4-1'!F234</f>
        <v>0</v>
      </c>
      <c r="G234" s="5">
        <f>'様式4-1'!G234</f>
        <v>0</v>
      </c>
      <c r="H234" s="5" t="s">
        <v>11</v>
      </c>
      <c r="I234" s="5">
        <f>'様式4-1'!I234</f>
        <v>0</v>
      </c>
      <c r="J234" s="5">
        <f>'様式4-1'!J234</f>
        <v>0</v>
      </c>
      <c r="K234" s="3">
        <f t="shared" ref="K234" si="2428">IF(I234&gt;0,A234*C234*F234*I234,IF(F234&gt;0,A234*C234*F234,A234*C234))</f>
        <v>0</v>
      </c>
      <c r="L234" s="3">
        <f t="shared" ref="L234" si="2429">K234-O234</f>
        <v>0</v>
      </c>
      <c r="M234" s="3">
        <f t="shared" ref="M234" si="2430">ROUNDDOWN(L234/2,0)</f>
        <v>0</v>
      </c>
      <c r="N234" s="3">
        <f t="shared" ref="N234" si="2431">L234-M234</f>
        <v>0</v>
      </c>
      <c r="O234" s="3">
        <f>'様式4-1'!O234</f>
        <v>0</v>
      </c>
      <c r="P234" s="167"/>
      <c r="Q234" s="168"/>
      <c r="R234" s="175">
        <f t="shared" si="2124"/>
        <v>0</v>
      </c>
      <c r="S234" s="5" t="s">
        <v>11</v>
      </c>
      <c r="T234" s="176">
        <f t="shared" ref="T234:U234" si="2432">C234</f>
        <v>0</v>
      </c>
      <c r="U234" s="176">
        <f t="shared" si="2432"/>
        <v>0</v>
      </c>
      <c r="V234" s="5" t="s">
        <v>11</v>
      </c>
      <c r="W234" s="176">
        <f t="shared" ref="W234:X234" si="2433">F234</f>
        <v>0</v>
      </c>
      <c r="X234" s="176">
        <f t="shared" si="2433"/>
        <v>0</v>
      </c>
      <c r="Y234" s="5" t="s">
        <v>11</v>
      </c>
      <c r="Z234" s="176">
        <f t="shared" ref="Z234:AA234" si="2434">I234</f>
        <v>0</v>
      </c>
      <c r="AA234" s="176">
        <f t="shared" si="2434"/>
        <v>0</v>
      </c>
      <c r="AB234" s="3">
        <f t="shared" ref="AB234" si="2435">IF(Z234&gt;0,R234*T234*W234*Z234,IF(W234&gt;0,R234*T234*W234,R234*T234))</f>
        <v>0</v>
      </c>
      <c r="AC234" s="3">
        <f t="shared" ref="AC234" si="2436">AB234-AF234</f>
        <v>0</v>
      </c>
      <c r="AD234" s="3">
        <f t="shared" ref="AD234" si="2437">ROUNDDOWN(AC234/2,0)</f>
        <v>0</v>
      </c>
      <c r="AE234" s="3">
        <f t="shared" ref="AE234" si="2438">AC234-AD234</f>
        <v>0</v>
      </c>
      <c r="AF234" s="177">
        <f t="shared" ref="AF234" si="2439">O234</f>
        <v>0</v>
      </c>
      <c r="AH234" s="217" t="str">
        <f t="shared" ref="AH234" si="2440">IF(AB234&gt;=1000000,"相見積書提出必要",IF(AB234&gt;=100000,"見積書提出必要",""))</f>
        <v/>
      </c>
      <c r="AI234" s="186">
        <f t="shared" ref="AI234" si="2441">AB234-K234</f>
        <v>0</v>
      </c>
      <c r="AJ234" s="186">
        <f t="shared" ref="AJ234" si="2442">AC234-L234</f>
        <v>0</v>
      </c>
      <c r="AK234" s="186">
        <f t="shared" ref="AK234" si="2443">AD234-M234</f>
        <v>0</v>
      </c>
      <c r="AL234" s="186">
        <f t="shared" ref="AL234" si="2444">AE234-N234</f>
        <v>0</v>
      </c>
      <c r="AM234" s="186">
        <f t="shared" ref="AM234" si="2445">AF234-O234</f>
        <v>0</v>
      </c>
    </row>
    <row r="235" spans="1:39" ht="19.899999999999999" customHeight="1">
      <c r="A235" s="270" t="s">
        <v>33</v>
      </c>
      <c r="B235" s="299"/>
      <c r="C235" s="299"/>
      <c r="D235" s="299"/>
      <c r="E235" s="299"/>
      <c r="F235" s="299"/>
      <c r="G235" s="299"/>
      <c r="H235" s="299"/>
      <c r="I235" s="299"/>
      <c r="J235" s="300"/>
      <c r="K235" s="11">
        <f>SUM(K205:K234)</f>
        <v>0</v>
      </c>
      <c r="L235" s="11">
        <f t="shared" ref="L235:O235" si="2446">SUM(L205:L234)</f>
        <v>0</v>
      </c>
      <c r="M235" s="11">
        <f t="shared" si="2446"/>
        <v>0</v>
      </c>
      <c r="N235" s="11">
        <f t="shared" si="2446"/>
        <v>0</v>
      </c>
      <c r="O235" s="11">
        <f t="shared" si="2446"/>
        <v>0</v>
      </c>
      <c r="P235" s="167"/>
      <c r="Q235" s="168"/>
      <c r="R235" s="270" t="s">
        <v>33</v>
      </c>
      <c r="S235" s="299"/>
      <c r="T235" s="299"/>
      <c r="U235" s="299"/>
      <c r="V235" s="299"/>
      <c r="W235" s="299"/>
      <c r="X235" s="299"/>
      <c r="Y235" s="299"/>
      <c r="Z235" s="299"/>
      <c r="AA235" s="300"/>
      <c r="AB235" s="11">
        <f>SUM(AB205:AB234)</f>
        <v>0</v>
      </c>
      <c r="AC235" s="11">
        <f t="shared" ref="AC235:AF235" si="2447">SUM(AC205:AC234)</f>
        <v>0</v>
      </c>
      <c r="AD235" s="11">
        <f t="shared" si="2447"/>
        <v>0</v>
      </c>
      <c r="AE235" s="11">
        <f t="shared" si="2447"/>
        <v>0</v>
      </c>
      <c r="AF235" s="11">
        <f t="shared" si="2447"/>
        <v>0</v>
      </c>
      <c r="AH235" s="218"/>
      <c r="AI235" s="195">
        <f>SUM(AI205:AI234)</f>
        <v>0</v>
      </c>
      <c r="AJ235" s="195">
        <f t="shared" ref="AJ235:AM235" si="2448">SUM(AJ205:AJ234)</f>
        <v>0</v>
      </c>
      <c r="AK235" s="195">
        <f t="shared" si="2448"/>
        <v>0</v>
      </c>
      <c r="AL235" s="195">
        <f t="shared" si="2448"/>
        <v>0</v>
      </c>
      <c r="AM235" s="195">
        <f t="shared" si="2448"/>
        <v>0</v>
      </c>
    </row>
    <row r="236" spans="1:39" ht="19.899999999999999" customHeight="1">
      <c r="P236" s="167"/>
      <c r="Q236" s="168"/>
    </row>
    <row r="237" spans="1:39" ht="19.899999999999999" customHeight="1">
      <c r="A237" s="12" t="s">
        <v>37</v>
      </c>
      <c r="P237" s="167"/>
      <c r="Q237" s="168"/>
      <c r="R237" s="12" t="s">
        <v>37</v>
      </c>
      <c r="AI237" s="499" t="s">
        <v>298</v>
      </c>
      <c r="AJ237" s="500"/>
      <c r="AK237" s="500"/>
      <c r="AL237" s="500"/>
      <c r="AM237" s="501"/>
    </row>
    <row r="238" spans="1:39" ht="19.899999999999999" customHeight="1">
      <c r="A238" s="293" t="s">
        <v>8</v>
      </c>
      <c r="B238" s="294"/>
      <c r="C238" s="294"/>
      <c r="D238" s="294"/>
      <c r="E238" s="294"/>
      <c r="F238" s="294"/>
      <c r="G238" s="294"/>
      <c r="H238" s="294"/>
      <c r="I238" s="294"/>
      <c r="J238" s="295"/>
      <c r="K238" s="263" t="s">
        <v>12</v>
      </c>
      <c r="L238" s="301" t="s">
        <v>13</v>
      </c>
      <c r="M238" s="301"/>
      <c r="N238" s="301"/>
      <c r="O238" s="72" t="s">
        <v>16</v>
      </c>
      <c r="P238" s="167"/>
      <c r="Q238" s="168"/>
      <c r="R238" s="293" t="s">
        <v>8</v>
      </c>
      <c r="S238" s="294"/>
      <c r="T238" s="294"/>
      <c r="U238" s="294"/>
      <c r="V238" s="294"/>
      <c r="W238" s="294"/>
      <c r="X238" s="294"/>
      <c r="Y238" s="294"/>
      <c r="Z238" s="294"/>
      <c r="AA238" s="295"/>
      <c r="AB238" s="263" t="s">
        <v>12</v>
      </c>
      <c r="AC238" s="301" t="s">
        <v>13</v>
      </c>
      <c r="AD238" s="301"/>
      <c r="AE238" s="301"/>
      <c r="AF238" s="72" t="s">
        <v>16</v>
      </c>
      <c r="AH238" s="304" t="s">
        <v>310</v>
      </c>
      <c r="AI238" s="301" t="s">
        <v>12</v>
      </c>
      <c r="AJ238" s="301" t="s">
        <v>13</v>
      </c>
      <c r="AK238" s="301"/>
      <c r="AL238" s="301"/>
      <c r="AM238" s="72" t="s">
        <v>16</v>
      </c>
    </row>
    <row r="239" spans="1:39" ht="19.899999999999999" customHeight="1">
      <c r="A239" s="296"/>
      <c r="B239" s="297"/>
      <c r="C239" s="297"/>
      <c r="D239" s="297"/>
      <c r="E239" s="297"/>
      <c r="F239" s="297"/>
      <c r="G239" s="297"/>
      <c r="H239" s="297"/>
      <c r="I239" s="297"/>
      <c r="J239" s="298"/>
      <c r="K239" s="263"/>
      <c r="L239" s="72" t="s">
        <v>17</v>
      </c>
      <c r="M239" s="72" t="s">
        <v>14</v>
      </c>
      <c r="N239" s="301" t="s">
        <v>15</v>
      </c>
      <c r="O239" s="301"/>
      <c r="P239" s="167"/>
      <c r="Q239" s="168"/>
      <c r="R239" s="296"/>
      <c r="S239" s="297"/>
      <c r="T239" s="297"/>
      <c r="U239" s="297"/>
      <c r="V239" s="297"/>
      <c r="W239" s="297"/>
      <c r="X239" s="297"/>
      <c r="Y239" s="297"/>
      <c r="Z239" s="297"/>
      <c r="AA239" s="298"/>
      <c r="AB239" s="263"/>
      <c r="AC239" s="72" t="s">
        <v>17</v>
      </c>
      <c r="AD239" s="72" t="s">
        <v>14</v>
      </c>
      <c r="AE239" s="301" t="s">
        <v>15</v>
      </c>
      <c r="AF239" s="301"/>
      <c r="AH239" s="502"/>
      <c r="AI239" s="301"/>
      <c r="AJ239" s="72" t="s">
        <v>17</v>
      </c>
      <c r="AK239" s="72" t="s">
        <v>14</v>
      </c>
      <c r="AL239" s="301" t="s">
        <v>15</v>
      </c>
      <c r="AM239" s="301"/>
    </row>
    <row r="240" spans="1:39" ht="19.899999999999999" customHeight="1">
      <c r="A240" s="200" t="str">
        <f>'様式4-1'!A240</f>
        <v>【】</v>
      </c>
      <c r="B240" s="493">
        <f>'様式4-1'!B240</f>
        <v>0</v>
      </c>
      <c r="C240" s="497"/>
      <c r="D240" s="497"/>
      <c r="E240" s="497"/>
      <c r="F240" s="497"/>
      <c r="G240" s="497"/>
      <c r="H240" s="497"/>
      <c r="I240" s="497"/>
      <c r="J240" s="292"/>
      <c r="K240" s="4"/>
      <c r="L240" s="4"/>
      <c r="M240" s="4"/>
      <c r="N240" s="4"/>
      <c r="O240" s="4"/>
      <c r="P240" s="167"/>
      <c r="Q240" s="168"/>
      <c r="R240" s="7" t="str">
        <f t="shared" ref="R240:R269" si="2449">A240</f>
        <v>【】</v>
      </c>
      <c r="S240" s="495">
        <f t="shared" ref="S240" si="2450">B240</f>
        <v>0</v>
      </c>
      <c r="T240" s="498"/>
      <c r="U240" s="498"/>
      <c r="V240" s="498"/>
      <c r="W240" s="498"/>
      <c r="X240" s="498"/>
      <c r="Y240" s="498"/>
      <c r="Z240" s="498"/>
      <c r="AA240" s="292"/>
      <c r="AB240" s="4"/>
      <c r="AC240" s="4"/>
      <c r="AD240" s="4"/>
      <c r="AE240" s="4"/>
      <c r="AF240" s="4"/>
      <c r="AH240" s="216"/>
      <c r="AI240" s="185"/>
      <c r="AJ240" s="185"/>
      <c r="AK240" s="185"/>
      <c r="AL240" s="185"/>
      <c r="AM240" s="185"/>
    </row>
    <row r="241" spans="1:39" ht="19.899999999999999" customHeight="1">
      <c r="A241" s="201">
        <f>'様式4-1'!A241</f>
        <v>0</v>
      </c>
      <c r="B241" s="5" t="s">
        <v>11</v>
      </c>
      <c r="C241" s="5">
        <f>'様式4-1'!C241</f>
        <v>0</v>
      </c>
      <c r="D241" s="5">
        <f>'様式4-1'!D241</f>
        <v>0</v>
      </c>
      <c r="E241" s="5" t="s">
        <v>11</v>
      </c>
      <c r="F241" s="5">
        <f>'様式4-1'!F241</f>
        <v>0</v>
      </c>
      <c r="G241" s="5">
        <f>'様式4-1'!G241</f>
        <v>0</v>
      </c>
      <c r="H241" s="5" t="s">
        <v>11</v>
      </c>
      <c r="I241" s="5">
        <f>'様式4-1'!I241</f>
        <v>0</v>
      </c>
      <c r="J241" s="5">
        <f>'様式4-1'!J241</f>
        <v>0</v>
      </c>
      <c r="K241" s="3">
        <f t="shared" ref="K241" si="2451">IF(I241&gt;0,A241*C241*F241*I241,IF(F241&gt;0,A241*C241*F241,A241*C241))</f>
        <v>0</v>
      </c>
      <c r="L241" s="3">
        <f t="shared" ref="L241" si="2452">K241-O241</f>
        <v>0</v>
      </c>
      <c r="M241" s="3">
        <f t="shared" ref="M241" si="2453">ROUNDDOWN(L241/2,0)</f>
        <v>0</v>
      </c>
      <c r="N241" s="3">
        <f t="shared" ref="N241" si="2454">L241-M241</f>
        <v>0</v>
      </c>
      <c r="O241" s="3">
        <f>'様式4-1'!O241</f>
        <v>0</v>
      </c>
      <c r="P241" s="167"/>
      <c r="Q241" s="168"/>
      <c r="R241" s="175">
        <f t="shared" si="2449"/>
        <v>0</v>
      </c>
      <c r="S241" s="5" t="s">
        <v>11</v>
      </c>
      <c r="T241" s="176">
        <f t="shared" ref="T241" si="2455">C241</f>
        <v>0</v>
      </c>
      <c r="U241" s="176">
        <f t="shared" ref="U241" si="2456">D241</f>
        <v>0</v>
      </c>
      <c r="V241" s="5" t="s">
        <v>11</v>
      </c>
      <c r="W241" s="176">
        <f t="shared" ref="W241" si="2457">F241</f>
        <v>0</v>
      </c>
      <c r="X241" s="176">
        <f t="shared" ref="X241" si="2458">G241</f>
        <v>0</v>
      </c>
      <c r="Y241" s="5" t="s">
        <v>11</v>
      </c>
      <c r="Z241" s="176">
        <f t="shared" ref="Z241" si="2459">I241</f>
        <v>0</v>
      </c>
      <c r="AA241" s="176">
        <f t="shared" ref="AA241" si="2460">J241</f>
        <v>0</v>
      </c>
      <c r="AB241" s="3">
        <f t="shared" ref="AB241" si="2461">IF(Z241&gt;0,R241*T241*W241*Z241,IF(W241&gt;0,R241*T241*W241,R241*T241))</f>
        <v>0</v>
      </c>
      <c r="AC241" s="3">
        <f t="shared" ref="AC241" si="2462">AB241-AF241</f>
        <v>0</v>
      </c>
      <c r="AD241" s="3">
        <f t="shared" ref="AD241" si="2463">ROUNDDOWN(AC241/2,0)</f>
        <v>0</v>
      </c>
      <c r="AE241" s="3">
        <f t="shared" ref="AE241" si="2464">AC241-AD241</f>
        <v>0</v>
      </c>
      <c r="AF241" s="177">
        <f t="shared" ref="AF241" si="2465">O241</f>
        <v>0</v>
      </c>
      <c r="AH241" s="217" t="str">
        <f>IF(AB241&gt;=1000000,"相見積書提出必要",IF(AB241&gt;=100000,"見積書提出必要",""))</f>
        <v/>
      </c>
      <c r="AI241" s="186">
        <f>AB241-K241</f>
        <v>0</v>
      </c>
      <c r="AJ241" s="186">
        <f t="shared" ref="AJ241" si="2466">AC241-L241</f>
        <v>0</v>
      </c>
      <c r="AK241" s="186">
        <f t="shared" ref="AK241" si="2467">AD241-M241</f>
        <v>0</v>
      </c>
      <c r="AL241" s="186">
        <f t="shared" ref="AL241" si="2468">AE241-N241</f>
        <v>0</v>
      </c>
      <c r="AM241" s="186">
        <f t="shared" ref="AM241" si="2469">AF241-O241</f>
        <v>0</v>
      </c>
    </row>
    <row r="242" spans="1:39" ht="19.899999999999999" customHeight="1">
      <c r="A242" s="200" t="str">
        <f>'様式4-1'!A242</f>
        <v>【】</v>
      </c>
      <c r="B242" s="493">
        <f>'様式4-1'!B242</f>
        <v>0</v>
      </c>
      <c r="C242" s="497"/>
      <c r="D242" s="497"/>
      <c r="E242" s="497"/>
      <c r="F242" s="497"/>
      <c r="G242" s="497"/>
      <c r="H242" s="497"/>
      <c r="I242" s="497"/>
      <c r="J242" s="292"/>
      <c r="K242" s="4"/>
      <c r="L242" s="4"/>
      <c r="M242" s="4"/>
      <c r="N242" s="4"/>
      <c r="O242" s="4"/>
      <c r="P242" s="167"/>
      <c r="Q242" s="168"/>
      <c r="R242" s="7" t="str">
        <f t="shared" si="2449"/>
        <v>【】</v>
      </c>
      <c r="S242" s="495">
        <f t="shared" ref="S242" si="2470">B242</f>
        <v>0</v>
      </c>
      <c r="T242" s="498"/>
      <c r="U242" s="498"/>
      <c r="V242" s="498"/>
      <c r="W242" s="498"/>
      <c r="X242" s="498"/>
      <c r="Y242" s="498"/>
      <c r="Z242" s="498"/>
      <c r="AA242" s="292"/>
      <c r="AB242" s="4"/>
      <c r="AC242" s="4"/>
      <c r="AD242" s="4"/>
      <c r="AE242" s="4"/>
      <c r="AF242" s="4"/>
      <c r="AH242" s="216"/>
      <c r="AI242" s="185"/>
      <c r="AJ242" s="185"/>
      <c r="AK242" s="185"/>
      <c r="AL242" s="185"/>
      <c r="AM242" s="185"/>
    </row>
    <row r="243" spans="1:39" ht="19.899999999999999" customHeight="1">
      <c r="A243" s="201">
        <f>'様式4-1'!A243</f>
        <v>0</v>
      </c>
      <c r="B243" s="5" t="s">
        <v>11</v>
      </c>
      <c r="C243" s="5">
        <f>'様式4-1'!C243</f>
        <v>0</v>
      </c>
      <c r="D243" s="5">
        <f>'様式4-1'!D243</f>
        <v>0</v>
      </c>
      <c r="E243" s="5" t="s">
        <v>11</v>
      </c>
      <c r="F243" s="5">
        <f>'様式4-1'!F243</f>
        <v>0</v>
      </c>
      <c r="G243" s="5">
        <f>'様式4-1'!G243</f>
        <v>0</v>
      </c>
      <c r="H243" s="5" t="s">
        <v>11</v>
      </c>
      <c r="I243" s="5">
        <f>'様式4-1'!I243</f>
        <v>0</v>
      </c>
      <c r="J243" s="5">
        <f>'様式4-1'!J243</f>
        <v>0</v>
      </c>
      <c r="K243" s="3">
        <f t="shared" ref="K243" si="2471">IF(I243&gt;0,A243*C243*F243*I243,IF(F243&gt;0,A243*C243*F243,A243*C243))</f>
        <v>0</v>
      </c>
      <c r="L243" s="3">
        <f t="shared" ref="L243" si="2472">K243-O243</f>
        <v>0</v>
      </c>
      <c r="M243" s="3">
        <f t="shared" ref="M243" si="2473">ROUNDDOWN(L243/2,0)</f>
        <v>0</v>
      </c>
      <c r="N243" s="3">
        <f t="shared" ref="N243" si="2474">L243-M243</f>
        <v>0</v>
      </c>
      <c r="O243" s="3">
        <f>'様式4-1'!O243</f>
        <v>0</v>
      </c>
      <c r="P243" s="167"/>
      <c r="Q243" s="168"/>
      <c r="R243" s="175">
        <f t="shared" si="2449"/>
        <v>0</v>
      </c>
      <c r="S243" s="5" t="s">
        <v>11</v>
      </c>
      <c r="T243" s="176">
        <f t="shared" ref="T243" si="2475">C243</f>
        <v>0</v>
      </c>
      <c r="U243" s="176">
        <f t="shared" ref="U243" si="2476">D243</f>
        <v>0</v>
      </c>
      <c r="V243" s="5" t="s">
        <v>11</v>
      </c>
      <c r="W243" s="176">
        <f t="shared" ref="W243" si="2477">F243</f>
        <v>0</v>
      </c>
      <c r="X243" s="176">
        <f t="shared" ref="X243" si="2478">G243</f>
        <v>0</v>
      </c>
      <c r="Y243" s="5" t="s">
        <v>11</v>
      </c>
      <c r="Z243" s="176">
        <f t="shared" ref="Z243" si="2479">I243</f>
        <v>0</v>
      </c>
      <c r="AA243" s="176">
        <f t="shared" ref="AA243" si="2480">J243</f>
        <v>0</v>
      </c>
      <c r="AB243" s="3">
        <f t="shared" ref="AB243" si="2481">IF(Z243&gt;0,R243*T243*W243*Z243,IF(W243&gt;0,R243*T243*W243,R243*T243))</f>
        <v>0</v>
      </c>
      <c r="AC243" s="3">
        <f t="shared" ref="AC243" si="2482">AB243-AF243</f>
        <v>0</v>
      </c>
      <c r="AD243" s="3">
        <f t="shared" ref="AD243" si="2483">ROUNDDOWN(AC243/2,0)</f>
        <v>0</v>
      </c>
      <c r="AE243" s="3">
        <f t="shared" ref="AE243" si="2484">AC243-AD243</f>
        <v>0</v>
      </c>
      <c r="AF243" s="177">
        <f t="shared" ref="AF243" si="2485">O243</f>
        <v>0</v>
      </c>
      <c r="AH243" s="217" t="str">
        <f>IF(AB243&gt;=1000000,"相見積書提出必要",IF(AB243&gt;=100000,"見積書提出必要",""))</f>
        <v/>
      </c>
      <c r="AI243" s="186">
        <f t="shared" ref="AI243" si="2486">AB243-K243</f>
        <v>0</v>
      </c>
      <c r="AJ243" s="186">
        <f t="shared" ref="AJ243" si="2487">AC243-L243</f>
        <v>0</v>
      </c>
      <c r="AK243" s="186">
        <f t="shared" ref="AK243" si="2488">AD243-M243</f>
        <v>0</v>
      </c>
      <c r="AL243" s="186">
        <f t="shared" ref="AL243" si="2489">AE243-N243</f>
        <v>0</v>
      </c>
      <c r="AM243" s="186">
        <f t="shared" ref="AM243" si="2490">AF243-O243</f>
        <v>0</v>
      </c>
    </row>
    <row r="244" spans="1:39" ht="19.899999999999999" customHeight="1">
      <c r="A244" s="200" t="str">
        <f>'様式4-1'!A244</f>
        <v>【】</v>
      </c>
      <c r="B244" s="493">
        <f>'様式4-1'!B244</f>
        <v>0</v>
      </c>
      <c r="C244" s="497"/>
      <c r="D244" s="497"/>
      <c r="E244" s="497"/>
      <c r="F244" s="497"/>
      <c r="G244" s="497"/>
      <c r="H244" s="497"/>
      <c r="I244" s="497"/>
      <c r="J244" s="292"/>
      <c r="K244" s="4"/>
      <c r="L244" s="4"/>
      <c r="M244" s="4"/>
      <c r="N244" s="4"/>
      <c r="O244" s="4"/>
      <c r="P244" s="167"/>
      <c r="Q244" s="168"/>
      <c r="R244" s="7" t="str">
        <f t="shared" si="2449"/>
        <v>【】</v>
      </c>
      <c r="S244" s="495">
        <f t="shared" ref="S244" si="2491">B244</f>
        <v>0</v>
      </c>
      <c r="T244" s="498"/>
      <c r="U244" s="498"/>
      <c r="V244" s="498"/>
      <c r="W244" s="498"/>
      <c r="X244" s="498"/>
      <c r="Y244" s="498"/>
      <c r="Z244" s="498"/>
      <c r="AA244" s="292"/>
      <c r="AB244" s="4"/>
      <c r="AC244" s="4"/>
      <c r="AD244" s="4"/>
      <c r="AE244" s="4"/>
      <c r="AF244" s="4"/>
      <c r="AH244" s="216"/>
      <c r="AI244" s="185"/>
      <c r="AJ244" s="185"/>
      <c r="AK244" s="185"/>
      <c r="AL244" s="185"/>
      <c r="AM244" s="185"/>
    </row>
    <row r="245" spans="1:39" ht="19.899999999999999" customHeight="1">
      <c r="A245" s="201">
        <f>'様式4-1'!A245</f>
        <v>0</v>
      </c>
      <c r="B245" s="5" t="s">
        <v>11</v>
      </c>
      <c r="C245" s="5">
        <f>'様式4-1'!C245</f>
        <v>0</v>
      </c>
      <c r="D245" s="5">
        <f>'様式4-1'!D245</f>
        <v>0</v>
      </c>
      <c r="E245" s="5" t="s">
        <v>11</v>
      </c>
      <c r="F245" s="5">
        <f>'様式4-1'!F245</f>
        <v>0</v>
      </c>
      <c r="G245" s="5">
        <f>'様式4-1'!G245</f>
        <v>0</v>
      </c>
      <c r="H245" s="5" t="s">
        <v>11</v>
      </c>
      <c r="I245" s="5">
        <f>'様式4-1'!I245</f>
        <v>0</v>
      </c>
      <c r="J245" s="5">
        <f>'様式4-1'!J245</f>
        <v>0</v>
      </c>
      <c r="K245" s="3">
        <f t="shared" ref="K245" si="2492">IF(I245&gt;0,A245*C245*F245*I245,IF(F245&gt;0,A245*C245*F245,A245*C245))</f>
        <v>0</v>
      </c>
      <c r="L245" s="3">
        <f t="shared" ref="L245" si="2493">K245-O245</f>
        <v>0</v>
      </c>
      <c r="M245" s="3">
        <f t="shared" ref="M245" si="2494">ROUNDDOWN(L245/2,0)</f>
        <v>0</v>
      </c>
      <c r="N245" s="3">
        <f t="shared" ref="N245" si="2495">L245-M245</f>
        <v>0</v>
      </c>
      <c r="O245" s="3">
        <f>'様式4-1'!O245</f>
        <v>0</v>
      </c>
      <c r="P245" s="167"/>
      <c r="Q245" s="168"/>
      <c r="R245" s="175">
        <f t="shared" si="2449"/>
        <v>0</v>
      </c>
      <c r="S245" s="5" t="s">
        <v>11</v>
      </c>
      <c r="T245" s="176">
        <f t="shared" ref="T245" si="2496">C245</f>
        <v>0</v>
      </c>
      <c r="U245" s="176">
        <f t="shared" ref="U245" si="2497">D245</f>
        <v>0</v>
      </c>
      <c r="V245" s="5" t="s">
        <v>11</v>
      </c>
      <c r="W245" s="176">
        <f t="shared" ref="W245" si="2498">F245</f>
        <v>0</v>
      </c>
      <c r="X245" s="176">
        <f t="shared" ref="X245" si="2499">G245</f>
        <v>0</v>
      </c>
      <c r="Y245" s="5" t="s">
        <v>11</v>
      </c>
      <c r="Z245" s="176">
        <f t="shared" ref="Z245" si="2500">I245</f>
        <v>0</v>
      </c>
      <c r="AA245" s="176">
        <f t="shared" ref="AA245" si="2501">J245</f>
        <v>0</v>
      </c>
      <c r="AB245" s="3">
        <f t="shared" ref="AB245" si="2502">IF(Z245&gt;0,R245*T245*W245*Z245,IF(W245&gt;0,R245*T245*W245,R245*T245))</f>
        <v>0</v>
      </c>
      <c r="AC245" s="3">
        <f t="shared" ref="AC245" si="2503">AB245-AF245</f>
        <v>0</v>
      </c>
      <c r="AD245" s="3">
        <f t="shared" ref="AD245" si="2504">ROUNDDOWN(AC245/2,0)</f>
        <v>0</v>
      </c>
      <c r="AE245" s="3">
        <f t="shared" ref="AE245" si="2505">AC245-AD245</f>
        <v>0</v>
      </c>
      <c r="AF245" s="177">
        <f t="shared" ref="AF245" si="2506">O245</f>
        <v>0</v>
      </c>
      <c r="AH245" s="217" t="str">
        <f t="shared" ref="AH245" si="2507">IF(AB245&gt;=1000000,"相見積書提出必要",IF(AB245&gt;=100000,"見積書提出必要",""))</f>
        <v/>
      </c>
      <c r="AI245" s="186">
        <f t="shared" ref="AI245" si="2508">AB245-K245</f>
        <v>0</v>
      </c>
      <c r="AJ245" s="186">
        <f t="shared" ref="AJ245" si="2509">AC245-L245</f>
        <v>0</v>
      </c>
      <c r="AK245" s="186">
        <f t="shared" ref="AK245" si="2510">AD245-M245</f>
        <v>0</v>
      </c>
      <c r="AL245" s="186">
        <f t="shared" ref="AL245" si="2511">AE245-N245</f>
        <v>0</v>
      </c>
      <c r="AM245" s="186">
        <f t="shared" ref="AM245" si="2512">AF245-O245</f>
        <v>0</v>
      </c>
    </row>
    <row r="246" spans="1:39" ht="19.899999999999999" customHeight="1">
      <c r="A246" s="200" t="str">
        <f>'様式4-1'!A246</f>
        <v>【】</v>
      </c>
      <c r="B246" s="493">
        <f>'様式4-1'!B246</f>
        <v>0</v>
      </c>
      <c r="C246" s="497"/>
      <c r="D246" s="497"/>
      <c r="E246" s="497"/>
      <c r="F246" s="497"/>
      <c r="G246" s="497"/>
      <c r="H246" s="497"/>
      <c r="I246" s="497"/>
      <c r="J246" s="292"/>
      <c r="K246" s="4"/>
      <c r="L246" s="4"/>
      <c r="M246" s="4"/>
      <c r="N246" s="4"/>
      <c r="O246" s="4"/>
      <c r="P246" s="167"/>
      <c r="Q246" s="168"/>
      <c r="R246" s="7" t="str">
        <f t="shared" si="2449"/>
        <v>【】</v>
      </c>
      <c r="S246" s="495">
        <f t="shared" ref="S246" si="2513">B246</f>
        <v>0</v>
      </c>
      <c r="T246" s="498"/>
      <c r="U246" s="498"/>
      <c r="V246" s="498"/>
      <c r="W246" s="498"/>
      <c r="X246" s="498"/>
      <c r="Y246" s="498"/>
      <c r="Z246" s="498"/>
      <c r="AA246" s="292"/>
      <c r="AB246" s="4"/>
      <c r="AC246" s="4"/>
      <c r="AD246" s="4"/>
      <c r="AE246" s="4"/>
      <c r="AF246" s="4"/>
      <c r="AH246" s="216"/>
      <c r="AI246" s="185"/>
      <c r="AJ246" s="185"/>
      <c r="AK246" s="185"/>
      <c r="AL246" s="185"/>
      <c r="AM246" s="185"/>
    </row>
    <row r="247" spans="1:39" ht="19.899999999999999" customHeight="1">
      <c r="A247" s="201">
        <f>'様式4-1'!A247</f>
        <v>0</v>
      </c>
      <c r="B247" s="5" t="s">
        <v>11</v>
      </c>
      <c r="C247" s="5">
        <f>'様式4-1'!C247</f>
        <v>0</v>
      </c>
      <c r="D247" s="5">
        <f>'様式4-1'!D247</f>
        <v>0</v>
      </c>
      <c r="E247" s="5" t="s">
        <v>11</v>
      </c>
      <c r="F247" s="5">
        <f>'様式4-1'!F247</f>
        <v>0</v>
      </c>
      <c r="G247" s="5">
        <f>'様式4-1'!G247</f>
        <v>0</v>
      </c>
      <c r="H247" s="5" t="s">
        <v>11</v>
      </c>
      <c r="I247" s="5">
        <f>'様式4-1'!I247</f>
        <v>0</v>
      </c>
      <c r="J247" s="5">
        <f>'様式4-1'!J247</f>
        <v>0</v>
      </c>
      <c r="K247" s="3">
        <f t="shared" ref="K247" si="2514">IF(I247&gt;0,A247*C247*F247*I247,IF(F247&gt;0,A247*C247*F247,A247*C247))</f>
        <v>0</v>
      </c>
      <c r="L247" s="3">
        <f t="shared" ref="L247" si="2515">K247-O247</f>
        <v>0</v>
      </c>
      <c r="M247" s="3">
        <f t="shared" ref="M247" si="2516">ROUNDDOWN(L247/2,0)</f>
        <v>0</v>
      </c>
      <c r="N247" s="3">
        <f t="shared" ref="N247" si="2517">L247-M247</f>
        <v>0</v>
      </c>
      <c r="O247" s="3">
        <f>'様式4-1'!O247</f>
        <v>0</v>
      </c>
      <c r="P247" s="167"/>
      <c r="Q247" s="168"/>
      <c r="R247" s="175">
        <f t="shared" si="2449"/>
        <v>0</v>
      </c>
      <c r="S247" s="5" t="s">
        <v>11</v>
      </c>
      <c r="T247" s="176">
        <f t="shared" ref="T247" si="2518">C247</f>
        <v>0</v>
      </c>
      <c r="U247" s="176">
        <f t="shared" ref="U247" si="2519">D247</f>
        <v>0</v>
      </c>
      <c r="V247" s="5" t="s">
        <v>11</v>
      </c>
      <c r="W247" s="176">
        <f t="shared" ref="W247" si="2520">F247</f>
        <v>0</v>
      </c>
      <c r="X247" s="176">
        <f t="shared" ref="X247" si="2521">G247</f>
        <v>0</v>
      </c>
      <c r="Y247" s="5" t="s">
        <v>11</v>
      </c>
      <c r="Z247" s="176">
        <f t="shared" ref="Z247" si="2522">I247</f>
        <v>0</v>
      </c>
      <c r="AA247" s="176">
        <f t="shared" ref="AA247" si="2523">J247</f>
        <v>0</v>
      </c>
      <c r="AB247" s="3">
        <f t="shared" ref="AB247" si="2524">IF(Z247&gt;0,R247*T247*W247*Z247,IF(W247&gt;0,R247*T247*W247,R247*T247))</f>
        <v>0</v>
      </c>
      <c r="AC247" s="3">
        <f t="shared" ref="AC247" si="2525">AB247-AF247</f>
        <v>0</v>
      </c>
      <c r="AD247" s="3">
        <f t="shared" ref="AD247" si="2526">ROUNDDOWN(AC247/2,0)</f>
        <v>0</v>
      </c>
      <c r="AE247" s="3">
        <f t="shared" ref="AE247" si="2527">AC247-AD247</f>
        <v>0</v>
      </c>
      <c r="AF247" s="177">
        <f t="shared" ref="AF247" si="2528">O247</f>
        <v>0</v>
      </c>
      <c r="AH247" s="217" t="str">
        <f t="shared" ref="AH247" si="2529">IF(AB247&gt;=1000000,"相見積書提出必要",IF(AB247&gt;=100000,"見積書提出必要",""))</f>
        <v/>
      </c>
      <c r="AI247" s="186">
        <f t="shared" ref="AI247" si="2530">AB247-K247</f>
        <v>0</v>
      </c>
      <c r="AJ247" s="186">
        <f t="shared" ref="AJ247" si="2531">AC247-L247</f>
        <v>0</v>
      </c>
      <c r="AK247" s="186">
        <f t="shared" ref="AK247" si="2532">AD247-M247</f>
        <v>0</v>
      </c>
      <c r="AL247" s="186">
        <f t="shared" ref="AL247" si="2533">AE247-N247</f>
        <v>0</v>
      </c>
      <c r="AM247" s="186">
        <f t="shared" ref="AM247" si="2534">AF247-O247</f>
        <v>0</v>
      </c>
    </row>
    <row r="248" spans="1:39" ht="19.899999999999999" customHeight="1">
      <c r="A248" s="200" t="str">
        <f>'様式4-1'!A248</f>
        <v>【】</v>
      </c>
      <c r="B248" s="493">
        <f>'様式4-1'!B248</f>
        <v>0</v>
      </c>
      <c r="C248" s="497"/>
      <c r="D248" s="497"/>
      <c r="E248" s="497"/>
      <c r="F248" s="497"/>
      <c r="G248" s="497"/>
      <c r="H248" s="497"/>
      <c r="I248" s="497"/>
      <c r="J248" s="292"/>
      <c r="K248" s="4"/>
      <c r="L248" s="4"/>
      <c r="M248" s="4"/>
      <c r="N248" s="4"/>
      <c r="O248" s="4"/>
      <c r="P248" s="167"/>
      <c r="Q248" s="168"/>
      <c r="R248" s="7" t="str">
        <f t="shared" si="2449"/>
        <v>【】</v>
      </c>
      <c r="S248" s="495">
        <f t="shared" ref="S248" si="2535">B248</f>
        <v>0</v>
      </c>
      <c r="T248" s="498"/>
      <c r="U248" s="498"/>
      <c r="V248" s="498"/>
      <c r="W248" s="498"/>
      <c r="X248" s="498"/>
      <c r="Y248" s="498"/>
      <c r="Z248" s="498"/>
      <c r="AA248" s="292"/>
      <c r="AB248" s="4"/>
      <c r="AC248" s="4"/>
      <c r="AD248" s="4"/>
      <c r="AE248" s="4"/>
      <c r="AF248" s="4"/>
      <c r="AH248" s="216"/>
      <c r="AI248" s="185"/>
      <c r="AJ248" s="185"/>
      <c r="AK248" s="185"/>
      <c r="AL248" s="185"/>
      <c r="AM248" s="185"/>
    </row>
    <row r="249" spans="1:39" ht="19.899999999999999" customHeight="1">
      <c r="A249" s="201">
        <f>'様式4-1'!A249</f>
        <v>0</v>
      </c>
      <c r="B249" s="5" t="s">
        <v>11</v>
      </c>
      <c r="C249" s="5">
        <f>'様式4-1'!C249</f>
        <v>0</v>
      </c>
      <c r="D249" s="5">
        <f>'様式4-1'!D249</f>
        <v>0</v>
      </c>
      <c r="E249" s="5" t="s">
        <v>11</v>
      </c>
      <c r="F249" s="5">
        <f>'様式4-1'!F249</f>
        <v>0</v>
      </c>
      <c r="G249" s="5">
        <f>'様式4-1'!G249</f>
        <v>0</v>
      </c>
      <c r="H249" s="5" t="s">
        <v>11</v>
      </c>
      <c r="I249" s="5">
        <f>'様式4-1'!I249</f>
        <v>0</v>
      </c>
      <c r="J249" s="5">
        <f>'様式4-1'!J249</f>
        <v>0</v>
      </c>
      <c r="K249" s="3">
        <f t="shared" ref="K249" si="2536">IF(I249&gt;0,A249*C249*F249*I249,IF(F249&gt;0,A249*C249*F249,A249*C249))</f>
        <v>0</v>
      </c>
      <c r="L249" s="3">
        <f t="shared" ref="L249" si="2537">K249-O249</f>
        <v>0</v>
      </c>
      <c r="M249" s="3">
        <f t="shared" ref="M249" si="2538">ROUNDDOWN(L249/2,0)</f>
        <v>0</v>
      </c>
      <c r="N249" s="3">
        <f t="shared" ref="N249" si="2539">L249-M249</f>
        <v>0</v>
      </c>
      <c r="O249" s="3">
        <f>'様式4-1'!O249</f>
        <v>0</v>
      </c>
      <c r="P249" s="167"/>
      <c r="Q249" s="168"/>
      <c r="R249" s="175">
        <f t="shared" si="2449"/>
        <v>0</v>
      </c>
      <c r="S249" s="5" t="s">
        <v>11</v>
      </c>
      <c r="T249" s="176">
        <f t="shared" ref="T249" si="2540">C249</f>
        <v>0</v>
      </c>
      <c r="U249" s="176">
        <f t="shared" ref="U249" si="2541">D249</f>
        <v>0</v>
      </c>
      <c r="V249" s="5" t="s">
        <v>11</v>
      </c>
      <c r="W249" s="176">
        <f t="shared" ref="W249" si="2542">F249</f>
        <v>0</v>
      </c>
      <c r="X249" s="176">
        <f t="shared" ref="X249" si="2543">G249</f>
        <v>0</v>
      </c>
      <c r="Y249" s="5" t="s">
        <v>11</v>
      </c>
      <c r="Z249" s="176">
        <f t="shared" ref="Z249" si="2544">I249</f>
        <v>0</v>
      </c>
      <c r="AA249" s="176">
        <f t="shared" ref="AA249" si="2545">J249</f>
        <v>0</v>
      </c>
      <c r="AB249" s="3">
        <f t="shared" ref="AB249" si="2546">IF(Z249&gt;0,R249*T249*W249*Z249,IF(W249&gt;0,R249*T249*W249,R249*T249))</f>
        <v>0</v>
      </c>
      <c r="AC249" s="3">
        <f t="shared" ref="AC249" si="2547">AB249-AF249</f>
        <v>0</v>
      </c>
      <c r="AD249" s="3">
        <f t="shared" ref="AD249" si="2548">ROUNDDOWN(AC249/2,0)</f>
        <v>0</v>
      </c>
      <c r="AE249" s="3">
        <f t="shared" ref="AE249" si="2549">AC249-AD249</f>
        <v>0</v>
      </c>
      <c r="AF249" s="177">
        <f t="shared" ref="AF249" si="2550">O249</f>
        <v>0</v>
      </c>
      <c r="AH249" s="217" t="str">
        <f t="shared" ref="AH249" si="2551">IF(AB249&gt;=1000000,"相見積書提出必要",IF(AB249&gt;=100000,"見積書提出必要",""))</f>
        <v/>
      </c>
      <c r="AI249" s="186">
        <f t="shared" ref="AI249" si="2552">AB249-K249</f>
        <v>0</v>
      </c>
      <c r="AJ249" s="186">
        <f t="shared" ref="AJ249" si="2553">AC249-L249</f>
        <v>0</v>
      </c>
      <c r="AK249" s="186">
        <f t="shared" ref="AK249" si="2554">AD249-M249</f>
        <v>0</v>
      </c>
      <c r="AL249" s="186">
        <f t="shared" ref="AL249" si="2555">AE249-N249</f>
        <v>0</v>
      </c>
      <c r="AM249" s="186">
        <f t="shared" ref="AM249" si="2556">AF249-O249</f>
        <v>0</v>
      </c>
    </row>
    <row r="250" spans="1:39" ht="19.899999999999999" customHeight="1">
      <c r="A250" s="200" t="str">
        <f>'様式4-1'!A250</f>
        <v>【】</v>
      </c>
      <c r="B250" s="493">
        <f>'様式4-1'!B250</f>
        <v>0</v>
      </c>
      <c r="C250" s="497"/>
      <c r="D250" s="497"/>
      <c r="E250" s="497"/>
      <c r="F250" s="497"/>
      <c r="G250" s="497"/>
      <c r="H250" s="497"/>
      <c r="I250" s="497"/>
      <c r="J250" s="292"/>
      <c r="K250" s="4"/>
      <c r="L250" s="4"/>
      <c r="M250" s="4"/>
      <c r="N250" s="4"/>
      <c r="O250" s="4"/>
      <c r="P250" s="167"/>
      <c r="Q250" s="168"/>
      <c r="R250" s="7" t="str">
        <f t="shared" si="2449"/>
        <v>【】</v>
      </c>
      <c r="S250" s="495">
        <f t="shared" ref="S250" si="2557">B250</f>
        <v>0</v>
      </c>
      <c r="T250" s="498"/>
      <c r="U250" s="498"/>
      <c r="V250" s="498"/>
      <c r="W250" s="498"/>
      <c r="X250" s="498"/>
      <c r="Y250" s="498"/>
      <c r="Z250" s="498"/>
      <c r="AA250" s="292"/>
      <c r="AB250" s="4"/>
      <c r="AC250" s="4"/>
      <c r="AD250" s="4"/>
      <c r="AE250" s="4"/>
      <c r="AF250" s="4"/>
      <c r="AH250" s="216"/>
      <c r="AI250" s="185"/>
      <c r="AJ250" s="185"/>
      <c r="AK250" s="185"/>
      <c r="AL250" s="185"/>
      <c r="AM250" s="185"/>
    </row>
    <row r="251" spans="1:39" ht="19.899999999999999" customHeight="1">
      <c r="A251" s="201">
        <f>'様式4-1'!A251</f>
        <v>0</v>
      </c>
      <c r="B251" s="5" t="s">
        <v>11</v>
      </c>
      <c r="C251" s="5">
        <f>'様式4-1'!C251</f>
        <v>0</v>
      </c>
      <c r="D251" s="5">
        <f>'様式4-1'!D251</f>
        <v>0</v>
      </c>
      <c r="E251" s="5" t="s">
        <v>11</v>
      </c>
      <c r="F251" s="5">
        <f>'様式4-1'!F251</f>
        <v>0</v>
      </c>
      <c r="G251" s="5">
        <f>'様式4-1'!G251</f>
        <v>0</v>
      </c>
      <c r="H251" s="5" t="s">
        <v>11</v>
      </c>
      <c r="I251" s="5">
        <f>'様式4-1'!I251</f>
        <v>0</v>
      </c>
      <c r="J251" s="5">
        <f>'様式4-1'!J251</f>
        <v>0</v>
      </c>
      <c r="K251" s="3">
        <f t="shared" ref="K251" si="2558">IF(I251&gt;0,A251*C251*F251*I251,IF(F251&gt;0,A251*C251*F251,A251*C251))</f>
        <v>0</v>
      </c>
      <c r="L251" s="3">
        <f t="shared" ref="L251" si="2559">K251-O251</f>
        <v>0</v>
      </c>
      <c r="M251" s="3">
        <f t="shared" ref="M251" si="2560">ROUNDDOWN(L251/2,0)</f>
        <v>0</v>
      </c>
      <c r="N251" s="3">
        <f t="shared" ref="N251" si="2561">L251-M251</f>
        <v>0</v>
      </c>
      <c r="O251" s="3">
        <f>'様式4-1'!O251</f>
        <v>0</v>
      </c>
      <c r="P251" s="167"/>
      <c r="Q251" s="168"/>
      <c r="R251" s="175">
        <f t="shared" si="2449"/>
        <v>0</v>
      </c>
      <c r="S251" s="5" t="s">
        <v>11</v>
      </c>
      <c r="T251" s="176">
        <f t="shared" ref="T251" si="2562">C251</f>
        <v>0</v>
      </c>
      <c r="U251" s="176">
        <f t="shared" ref="U251" si="2563">D251</f>
        <v>0</v>
      </c>
      <c r="V251" s="5" t="s">
        <v>11</v>
      </c>
      <c r="W251" s="176">
        <f t="shared" ref="W251" si="2564">F251</f>
        <v>0</v>
      </c>
      <c r="X251" s="176">
        <f t="shared" ref="X251" si="2565">G251</f>
        <v>0</v>
      </c>
      <c r="Y251" s="5" t="s">
        <v>11</v>
      </c>
      <c r="Z251" s="176">
        <f t="shared" ref="Z251" si="2566">I251</f>
        <v>0</v>
      </c>
      <c r="AA251" s="176">
        <f t="shared" ref="AA251" si="2567">J251</f>
        <v>0</v>
      </c>
      <c r="AB251" s="3">
        <f t="shared" ref="AB251" si="2568">IF(Z251&gt;0,R251*T251*W251*Z251,IF(W251&gt;0,R251*T251*W251,R251*T251))</f>
        <v>0</v>
      </c>
      <c r="AC251" s="3">
        <f t="shared" ref="AC251" si="2569">AB251-AF251</f>
        <v>0</v>
      </c>
      <c r="AD251" s="3">
        <f t="shared" ref="AD251" si="2570">ROUNDDOWN(AC251/2,0)</f>
        <v>0</v>
      </c>
      <c r="AE251" s="3">
        <f t="shared" ref="AE251" si="2571">AC251-AD251</f>
        <v>0</v>
      </c>
      <c r="AF251" s="177">
        <f t="shared" ref="AF251" si="2572">O251</f>
        <v>0</v>
      </c>
      <c r="AH251" s="217" t="str">
        <f t="shared" ref="AH251" si="2573">IF(AB251&gt;=1000000,"相見積書提出必要",IF(AB251&gt;=100000,"見積書提出必要",""))</f>
        <v/>
      </c>
      <c r="AI251" s="186">
        <f t="shared" ref="AI251" si="2574">AB251-K251</f>
        <v>0</v>
      </c>
      <c r="AJ251" s="186">
        <f t="shared" ref="AJ251" si="2575">AC251-L251</f>
        <v>0</v>
      </c>
      <c r="AK251" s="186">
        <f t="shared" ref="AK251" si="2576">AD251-M251</f>
        <v>0</v>
      </c>
      <c r="AL251" s="186">
        <f t="shared" ref="AL251" si="2577">AE251-N251</f>
        <v>0</v>
      </c>
      <c r="AM251" s="186">
        <f t="shared" ref="AM251" si="2578">AF251-O251</f>
        <v>0</v>
      </c>
    </row>
    <row r="252" spans="1:39" ht="19.899999999999999" customHeight="1">
      <c r="A252" s="200" t="str">
        <f>'様式4-1'!A252</f>
        <v>【】</v>
      </c>
      <c r="B252" s="493">
        <f>'様式4-1'!B252</f>
        <v>0</v>
      </c>
      <c r="C252" s="497"/>
      <c r="D252" s="497"/>
      <c r="E252" s="497"/>
      <c r="F252" s="497"/>
      <c r="G252" s="497"/>
      <c r="H252" s="497"/>
      <c r="I252" s="497"/>
      <c r="J252" s="292"/>
      <c r="K252" s="4"/>
      <c r="L252" s="4"/>
      <c r="M252" s="4"/>
      <c r="N252" s="4"/>
      <c r="O252" s="4"/>
      <c r="P252" s="167"/>
      <c r="Q252" s="168"/>
      <c r="R252" s="7" t="str">
        <f t="shared" si="2449"/>
        <v>【】</v>
      </c>
      <c r="S252" s="495">
        <f t="shared" ref="S252" si="2579">B252</f>
        <v>0</v>
      </c>
      <c r="T252" s="498"/>
      <c r="U252" s="498"/>
      <c r="V252" s="498"/>
      <c r="W252" s="498"/>
      <c r="X252" s="498"/>
      <c r="Y252" s="498"/>
      <c r="Z252" s="498"/>
      <c r="AA252" s="292"/>
      <c r="AB252" s="4"/>
      <c r="AC252" s="4"/>
      <c r="AD252" s="4"/>
      <c r="AE252" s="4"/>
      <c r="AF252" s="4"/>
      <c r="AH252" s="216"/>
      <c r="AI252" s="185"/>
      <c r="AJ252" s="185"/>
      <c r="AK252" s="185"/>
      <c r="AL252" s="185"/>
      <c r="AM252" s="185"/>
    </row>
    <row r="253" spans="1:39" ht="19.899999999999999" customHeight="1">
      <c r="A253" s="201">
        <f>'様式4-1'!A253</f>
        <v>0</v>
      </c>
      <c r="B253" s="5" t="s">
        <v>11</v>
      </c>
      <c r="C253" s="5">
        <f>'様式4-1'!C253</f>
        <v>0</v>
      </c>
      <c r="D253" s="5">
        <f>'様式4-1'!D253</f>
        <v>0</v>
      </c>
      <c r="E253" s="5" t="s">
        <v>11</v>
      </c>
      <c r="F253" s="5">
        <f>'様式4-1'!F253</f>
        <v>0</v>
      </c>
      <c r="G253" s="5">
        <f>'様式4-1'!G253</f>
        <v>0</v>
      </c>
      <c r="H253" s="5" t="s">
        <v>11</v>
      </c>
      <c r="I253" s="5">
        <f>'様式4-1'!I253</f>
        <v>0</v>
      </c>
      <c r="J253" s="5">
        <f>'様式4-1'!J253</f>
        <v>0</v>
      </c>
      <c r="K253" s="3">
        <f t="shared" ref="K253" si="2580">IF(I253&gt;0,A253*C253*F253*I253,IF(F253&gt;0,A253*C253*F253,A253*C253))</f>
        <v>0</v>
      </c>
      <c r="L253" s="3">
        <f t="shared" ref="L253" si="2581">K253-O253</f>
        <v>0</v>
      </c>
      <c r="M253" s="3">
        <f t="shared" ref="M253" si="2582">ROUNDDOWN(L253/2,0)</f>
        <v>0</v>
      </c>
      <c r="N253" s="3">
        <f t="shared" ref="N253" si="2583">L253-M253</f>
        <v>0</v>
      </c>
      <c r="O253" s="3">
        <f>'様式4-1'!O253</f>
        <v>0</v>
      </c>
      <c r="P253" s="167"/>
      <c r="Q253" s="168"/>
      <c r="R253" s="175">
        <f t="shared" si="2449"/>
        <v>0</v>
      </c>
      <c r="S253" s="5" t="s">
        <v>11</v>
      </c>
      <c r="T253" s="176">
        <f t="shared" ref="T253" si="2584">C253</f>
        <v>0</v>
      </c>
      <c r="U253" s="176">
        <f t="shared" ref="U253" si="2585">D253</f>
        <v>0</v>
      </c>
      <c r="V253" s="5" t="s">
        <v>11</v>
      </c>
      <c r="W253" s="176">
        <f t="shared" ref="W253" si="2586">F253</f>
        <v>0</v>
      </c>
      <c r="X253" s="176">
        <f t="shared" ref="X253" si="2587">G253</f>
        <v>0</v>
      </c>
      <c r="Y253" s="5" t="s">
        <v>11</v>
      </c>
      <c r="Z253" s="176">
        <f t="shared" ref="Z253" si="2588">I253</f>
        <v>0</v>
      </c>
      <c r="AA253" s="176">
        <f t="shared" ref="AA253" si="2589">J253</f>
        <v>0</v>
      </c>
      <c r="AB253" s="3">
        <f t="shared" ref="AB253" si="2590">IF(Z253&gt;0,R253*T253*W253*Z253,IF(W253&gt;0,R253*T253*W253,R253*T253))</f>
        <v>0</v>
      </c>
      <c r="AC253" s="3">
        <f t="shared" ref="AC253" si="2591">AB253-AF253</f>
        <v>0</v>
      </c>
      <c r="AD253" s="3">
        <f t="shared" ref="AD253" si="2592">ROUNDDOWN(AC253/2,0)</f>
        <v>0</v>
      </c>
      <c r="AE253" s="3">
        <f t="shared" ref="AE253" si="2593">AC253-AD253</f>
        <v>0</v>
      </c>
      <c r="AF253" s="177">
        <f t="shared" ref="AF253" si="2594">O253</f>
        <v>0</v>
      </c>
      <c r="AH253" s="217" t="str">
        <f t="shared" ref="AH253" si="2595">IF(AB253&gt;=1000000,"相見積書提出必要",IF(AB253&gt;=100000,"見積書提出必要",""))</f>
        <v/>
      </c>
      <c r="AI253" s="186">
        <f t="shared" ref="AI253" si="2596">AB253-K253</f>
        <v>0</v>
      </c>
      <c r="AJ253" s="186">
        <f t="shared" ref="AJ253" si="2597">AC253-L253</f>
        <v>0</v>
      </c>
      <c r="AK253" s="186">
        <f t="shared" ref="AK253" si="2598">AD253-M253</f>
        <v>0</v>
      </c>
      <c r="AL253" s="186">
        <f t="shared" ref="AL253" si="2599">AE253-N253</f>
        <v>0</v>
      </c>
      <c r="AM253" s="186">
        <f t="shared" ref="AM253" si="2600">AF253-O253</f>
        <v>0</v>
      </c>
    </row>
    <row r="254" spans="1:39" ht="19.899999999999999" customHeight="1">
      <c r="A254" s="200" t="str">
        <f>'様式4-1'!A254</f>
        <v>【】</v>
      </c>
      <c r="B254" s="493">
        <f>'様式4-1'!B254</f>
        <v>0</v>
      </c>
      <c r="C254" s="497"/>
      <c r="D254" s="497"/>
      <c r="E254" s="497"/>
      <c r="F254" s="497"/>
      <c r="G254" s="497"/>
      <c r="H254" s="497"/>
      <c r="I254" s="497"/>
      <c r="J254" s="292"/>
      <c r="K254" s="4"/>
      <c r="L254" s="4"/>
      <c r="M254" s="4"/>
      <c r="N254" s="4"/>
      <c r="O254" s="4"/>
      <c r="P254" s="167"/>
      <c r="Q254" s="168"/>
      <c r="R254" s="7" t="str">
        <f t="shared" si="2449"/>
        <v>【】</v>
      </c>
      <c r="S254" s="495">
        <f t="shared" ref="S254" si="2601">B254</f>
        <v>0</v>
      </c>
      <c r="T254" s="498"/>
      <c r="U254" s="498"/>
      <c r="V254" s="498"/>
      <c r="W254" s="498"/>
      <c r="X254" s="498"/>
      <c r="Y254" s="498"/>
      <c r="Z254" s="498"/>
      <c r="AA254" s="292"/>
      <c r="AB254" s="4"/>
      <c r="AC254" s="4"/>
      <c r="AD254" s="4"/>
      <c r="AE254" s="4"/>
      <c r="AF254" s="4"/>
      <c r="AH254" s="216"/>
      <c r="AI254" s="185"/>
      <c r="AJ254" s="185"/>
      <c r="AK254" s="185"/>
      <c r="AL254" s="185"/>
      <c r="AM254" s="185"/>
    </row>
    <row r="255" spans="1:39" ht="19.899999999999999" customHeight="1">
      <c r="A255" s="201">
        <f>'様式4-1'!A255</f>
        <v>0</v>
      </c>
      <c r="B255" s="5" t="s">
        <v>11</v>
      </c>
      <c r="C255" s="5">
        <f>'様式4-1'!C255</f>
        <v>0</v>
      </c>
      <c r="D255" s="5">
        <f>'様式4-1'!D255</f>
        <v>0</v>
      </c>
      <c r="E255" s="5" t="s">
        <v>11</v>
      </c>
      <c r="F255" s="5">
        <f>'様式4-1'!F255</f>
        <v>0</v>
      </c>
      <c r="G255" s="5">
        <f>'様式4-1'!G255</f>
        <v>0</v>
      </c>
      <c r="H255" s="5" t="s">
        <v>11</v>
      </c>
      <c r="I255" s="5">
        <f>'様式4-1'!I255</f>
        <v>0</v>
      </c>
      <c r="J255" s="5">
        <f>'様式4-1'!J255</f>
        <v>0</v>
      </c>
      <c r="K255" s="3">
        <f t="shared" ref="K255" si="2602">IF(I255&gt;0,A255*C255*F255*I255,IF(F255&gt;0,A255*C255*F255,A255*C255))</f>
        <v>0</v>
      </c>
      <c r="L255" s="3">
        <f t="shared" ref="L255" si="2603">K255-O255</f>
        <v>0</v>
      </c>
      <c r="M255" s="3">
        <f t="shared" ref="M255" si="2604">ROUNDDOWN(L255/2,0)</f>
        <v>0</v>
      </c>
      <c r="N255" s="3">
        <f t="shared" ref="N255" si="2605">L255-M255</f>
        <v>0</v>
      </c>
      <c r="O255" s="3">
        <f>'様式4-1'!O255</f>
        <v>0</v>
      </c>
      <c r="P255" s="167"/>
      <c r="Q255" s="168"/>
      <c r="R255" s="175">
        <f t="shared" si="2449"/>
        <v>0</v>
      </c>
      <c r="S255" s="5" t="s">
        <v>11</v>
      </c>
      <c r="T255" s="176">
        <f t="shared" ref="T255" si="2606">C255</f>
        <v>0</v>
      </c>
      <c r="U255" s="176">
        <f t="shared" ref="U255" si="2607">D255</f>
        <v>0</v>
      </c>
      <c r="V255" s="5" t="s">
        <v>11</v>
      </c>
      <c r="W255" s="176">
        <f t="shared" ref="W255" si="2608">F255</f>
        <v>0</v>
      </c>
      <c r="X255" s="176">
        <f t="shared" ref="X255" si="2609">G255</f>
        <v>0</v>
      </c>
      <c r="Y255" s="5" t="s">
        <v>11</v>
      </c>
      <c r="Z255" s="176">
        <f t="shared" ref="Z255" si="2610">I255</f>
        <v>0</v>
      </c>
      <c r="AA255" s="176">
        <f t="shared" ref="AA255" si="2611">J255</f>
        <v>0</v>
      </c>
      <c r="AB255" s="3">
        <f t="shared" ref="AB255" si="2612">IF(Z255&gt;0,R255*T255*W255*Z255,IF(W255&gt;0,R255*T255*W255,R255*T255))</f>
        <v>0</v>
      </c>
      <c r="AC255" s="3">
        <f t="shared" ref="AC255" si="2613">AB255-AF255</f>
        <v>0</v>
      </c>
      <c r="AD255" s="3">
        <f t="shared" ref="AD255" si="2614">ROUNDDOWN(AC255/2,0)</f>
        <v>0</v>
      </c>
      <c r="AE255" s="3">
        <f t="shared" ref="AE255" si="2615">AC255-AD255</f>
        <v>0</v>
      </c>
      <c r="AF255" s="177">
        <f t="shared" ref="AF255" si="2616">O255</f>
        <v>0</v>
      </c>
      <c r="AH255" s="217" t="str">
        <f t="shared" ref="AH255" si="2617">IF(AB255&gt;=1000000,"相見積書提出必要",IF(AB255&gt;=100000,"見積書提出必要",""))</f>
        <v/>
      </c>
      <c r="AI255" s="186">
        <f t="shared" ref="AI255" si="2618">AB255-K255</f>
        <v>0</v>
      </c>
      <c r="AJ255" s="186">
        <f t="shared" ref="AJ255" si="2619">AC255-L255</f>
        <v>0</v>
      </c>
      <c r="AK255" s="186">
        <f t="shared" ref="AK255" si="2620">AD255-M255</f>
        <v>0</v>
      </c>
      <c r="AL255" s="186">
        <f t="shared" ref="AL255" si="2621">AE255-N255</f>
        <v>0</v>
      </c>
      <c r="AM255" s="186">
        <f t="shared" ref="AM255" si="2622">AF255-O255</f>
        <v>0</v>
      </c>
    </row>
    <row r="256" spans="1:39" ht="19.899999999999999" customHeight="1">
      <c r="A256" s="200" t="str">
        <f>'様式4-1'!A256</f>
        <v>【】</v>
      </c>
      <c r="B256" s="493">
        <f>'様式4-1'!B256</f>
        <v>0</v>
      </c>
      <c r="C256" s="497"/>
      <c r="D256" s="497"/>
      <c r="E256" s="497"/>
      <c r="F256" s="497"/>
      <c r="G256" s="497"/>
      <c r="H256" s="497"/>
      <c r="I256" s="497"/>
      <c r="J256" s="292"/>
      <c r="K256" s="4"/>
      <c r="L256" s="4"/>
      <c r="M256" s="4"/>
      <c r="N256" s="4"/>
      <c r="O256" s="4"/>
      <c r="P256" s="167"/>
      <c r="Q256" s="168"/>
      <c r="R256" s="7" t="str">
        <f t="shared" si="2449"/>
        <v>【】</v>
      </c>
      <c r="S256" s="495">
        <f t="shared" ref="S256" si="2623">B256</f>
        <v>0</v>
      </c>
      <c r="T256" s="498"/>
      <c r="U256" s="498"/>
      <c r="V256" s="498"/>
      <c r="W256" s="498"/>
      <c r="X256" s="498"/>
      <c r="Y256" s="498"/>
      <c r="Z256" s="498"/>
      <c r="AA256" s="292"/>
      <c r="AB256" s="4"/>
      <c r="AC256" s="4"/>
      <c r="AD256" s="4"/>
      <c r="AE256" s="4"/>
      <c r="AF256" s="4"/>
      <c r="AH256" s="216"/>
      <c r="AI256" s="185"/>
      <c r="AJ256" s="185"/>
      <c r="AK256" s="185"/>
      <c r="AL256" s="185"/>
      <c r="AM256" s="185"/>
    </row>
    <row r="257" spans="1:39" ht="19.899999999999999" customHeight="1">
      <c r="A257" s="201">
        <f>'様式4-1'!A257</f>
        <v>0</v>
      </c>
      <c r="B257" s="5" t="s">
        <v>11</v>
      </c>
      <c r="C257" s="5">
        <f>'様式4-1'!C257</f>
        <v>0</v>
      </c>
      <c r="D257" s="5">
        <f>'様式4-1'!D257</f>
        <v>0</v>
      </c>
      <c r="E257" s="5" t="s">
        <v>11</v>
      </c>
      <c r="F257" s="5">
        <f>'様式4-1'!F257</f>
        <v>0</v>
      </c>
      <c r="G257" s="5">
        <f>'様式4-1'!G257</f>
        <v>0</v>
      </c>
      <c r="H257" s="5" t="s">
        <v>11</v>
      </c>
      <c r="I257" s="5">
        <f>'様式4-1'!I257</f>
        <v>0</v>
      </c>
      <c r="J257" s="5">
        <f>'様式4-1'!J257</f>
        <v>0</v>
      </c>
      <c r="K257" s="3">
        <f t="shared" ref="K257" si="2624">IF(I257&gt;0,A257*C257*F257*I257,IF(F257&gt;0,A257*C257*F257,A257*C257))</f>
        <v>0</v>
      </c>
      <c r="L257" s="3">
        <f t="shared" ref="L257" si="2625">K257-O257</f>
        <v>0</v>
      </c>
      <c r="M257" s="3">
        <f t="shared" ref="M257" si="2626">ROUNDDOWN(L257/2,0)</f>
        <v>0</v>
      </c>
      <c r="N257" s="3">
        <f t="shared" ref="N257" si="2627">L257-M257</f>
        <v>0</v>
      </c>
      <c r="O257" s="3">
        <f>'様式4-1'!O257</f>
        <v>0</v>
      </c>
      <c r="P257" s="167"/>
      <c r="Q257" s="168"/>
      <c r="R257" s="175">
        <f t="shared" si="2449"/>
        <v>0</v>
      </c>
      <c r="S257" s="5" t="s">
        <v>11</v>
      </c>
      <c r="T257" s="176">
        <f t="shared" ref="T257" si="2628">C257</f>
        <v>0</v>
      </c>
      <c r="U257" s="176">
        <f t="shared" ref="U257" si="2629">D257</f>
        <v>0</v>
      </c>
      <c r="V257" s="5" t="s">
        <v>11</v>
      </c>
      <c r="W257" s="176">
        <f t="shared" ref="W257" si="2630">F257</f>
        <v>0</v>
      </c>
      <c r="X257" s="176">
        <f t="shared" ref="X257" si="2631">G257</f>
        <v>0</v>
      </c>
      <c r="Y257" s="5" t="s">
        <v>11</v>
      </c>
      <c r="Z257" s="176">
        <f t="shared" ref="Z257" si="2632">I257</f>
        <v>0</v>
      </c>
      <c r="AA257" s="176">
        <f t="shared" ref="AA257" si="2633">J257</f>
        <v>0</v>
      </c>
      <c r="AB257" s="3">
        <f t="shared" ref="AB257" si="2634">IF(Z257&gt;0,R257*T257*W257*Z257,IF(W257&gt;0,R257*T257*W257,R257*T257))</f>
        <v>0</v>
      </c>
      <c r="AC257" s="3">
        <f t="shared" ref="AC257" si="2635">AB257-AF257</f>
        <v>0</v>
      </c>
      <c r="AD257" s="3">
        <f t="shared" ref="AD257" si="2636">ROUNDDOWN(AC257/2,0)</f>
        <v>0</v>
      </c>
      <c r="AE257" s="3">
        <f t="shared" ref="AE257" si="2637">AC257-AD257</f>
        <v>0</v>
      </c>
      <c r="AF257" s="177">
        <f t="shared" ref="AF257" si="2638">O257</f>
        <v>0</v>
      </c>
      <c r="AH257" s="217" t="str">
        <f t="shared" ref="AH257" si="2639">IF(AB257&gt;=1000000,"相見積書提出必要",IF(AB257&gt;=100000,"見積書提出必要",""))</f>
        <v/>
      </c>
      <c r="AI257" s="186">
        <f t="shared" ref="AI257" si="2640">AB257-K257</f>
        <v>0</v>
      </c>
      <c r="AJ257" s="186">
        <f t="shared" ref="AJ257" si="2641">AC257-L257</f>
        <v>0</v>
      </c>
      <c r="AK257" s="186">
        <f t="shared" ref="AK257" si="2642">AD257-M257</f>
        <v>0</v>
      </c>
      <c r="AL257" s="186">
        <f t="shared" ref="AL257" si="2643">AE257-N257</f>
        <v>0</v>
      </c>
      <c r="AM257" s="186">
        <f t="shared" ref="AM257" si="2644">AF257-O257</f>
        <v>0</v>
      </c>
    </row>
    <row r="258" spans="1:39" ht="19.899999999999999" customHeight="1">
      <c r="A258" s="200" t="str">
        <f>'様式4-1'!A258</f>
        <v>【】</v>
      </c>
      <c r="B258" s="493">
        <f>'様式4-1'!B258</f>
        <v>0</v>
      </c>
      <c r="C258" s="497"/>
      <c r="D258" s="497"/>
      <c r="E258" s="497"/>
      <c r="F258" s="497"/>
      <c r="G258" s="497"/>
      <c r="H258" s="497"/>
      <c r="I258" s="497"/>
      <c r="J258" s="292"/>
      <c r="K258" s="4"/>
      <c r="L258" s="4"/>
      <c r="M258" s="4"/>
      <c r="N258" s="4"/>
      <c r="O258" s="4"/>
      <c r="P258" s="167"/>
      <c r="Q258" s="168"/>
      <c r="R258" s="7" t="str">
        <f t="shared" si="2449"/>
        <v>【】</v>
      </c>
      <c r="S258" s="495">
        <f t="shared" ref="S258" si="2645">B258</f>
        <v>0</v>
      </c>
      <c r="T258" s="498"/>
      <c r="U258" s="498"/>
      <c r="V258" s="498"/>
      <c r="W258" s="498"/>
      <c r="X258" s="498"/>
      <c r="Y258" s="498"/>
      <c r="Z258" s="498"/>
      <c r="AA258" s="292"/>
      <c r="AB258" s="4"/>
      <c r="AC258" s="4"/>
      <c r="AD258" s="4"/>
      <c r="AE258" s="4"/>
      <c r="AF258" s="4"/>
      <c r="AH258" s="216"/>
      <c r="AI258" s="185"/>
      <c r="AJ258" s="185"/>
      <c r="AK258" s="185"/>
      <c r="AL258" s="185"/>
      <c r="AM258" s="185"/>
    </row>
    <row r="259" spans="1:39" ht="19.899999999999999" customHeight="1">
      <c r="A259" s="201">
        <f>'様式4-1'!A259</f>
        <v>0</v>
      </c>
      <c r="B259" s="5" t="s">
        <v>11</v>
      </c>
      <c r="C259" s="5">
        <f>'様式4-1'!C259</f>
        <v>0</v>
      </c>
      <c r="D259" s="5">
        <f>'様式4-1'!D259</f>
        <v>0</v>
      </c>
      <c r="E259" s="5" t="s">
        <v>11</v>
      </c>
      <c r="F259" s="5">
        <f>'様式4-1'!F259</f>
        <v>0</v>
      </c>
      <c r="G259" s="5">
        <f>'様式4-1'!G259</f>
        <v>0</v>
      </c>
      <c r="H259" s="5" t="s">
        <v>11</v>
      </c>
      <c r="I259" s="5">
        <f>'様式4-1'!I259</f>
        <v>0</v>
      </c>
      <c r="J259" s="5">
        <f>'様式4-1'!J259</f>
        <v>0</v>
      </c>
      <c r="K259" s="3">
        <f t="shared" ref="K259" si="2646">IF(I259&gt;0,A259*C259*F259*I259,IF(F259&gt;0,A259*C259*F259,A259*C259))</f>
        <v>0</v>
      </c>
      <c r="L259" s="3">
        <f t="shared" ref="L259" si="2647">K259-O259</f>
        <v>0</v>
      </c>
      <c r="M259" s="3">
        <f t="shared" ref="M259" si="2648">ROUNDDOWN(L259/2,0)</f>
        <v>0</v>
      </c>
      <c r="N259" s="3">
        <f t="shared" ref="N259" si="2649">L259-M259</f>
        <v>0</v>
      </c>
      <c r="O259" s="3">
        <f>'様式4-1'!O259</f>
        <v>0</v>
      </c>
      <c r="P259" s="167"/>
      <c r="Q259" s="168"/>
      <c r="R259" s="175">
        <f t="shared" si="2449"/>
        <v>0</v>
      </c>
      <c r="S259" s="5" t="s">
        <v>11</v>
      </c>
      <c r="T259" s="176">
        <f t="shared" ref="T259" si="2650">C259</f>
        <v>0</v>
      </c>
      <c r="U259" s="176">
        <f t="shared" ref="U259" si="2651">D259</f>
        <v>0</v>
      </c>
      <c r="V259" s="5" t="s">
        <v>11</v>
      </c>
      <c r="W259" s="176">
        <f t="shared" ref="W259" si="2652">F259</f>
        <v>0</v>
      </c>
      <c r="X259" s="176">
        <f t="shared" ref="X259" si="2653">G259</f>
        <v>0</v>
      </c>
      <c r="Y259" s="5" t="s">
        <v>11</v>
      </c>
      <c r="Z259" s="176">
        <f t="shared" ref="Z259" si="2654">I259</f>
        <v>0</v>
      </c>
      <c r="AA259" s="176">
        <f t="shared" ref="AA259" si="2655">J259</f>
        <v>0</v>
      </c>
      <c r="AB259" s="3">
        <f t="shared" ref="AB259" si="2656">IF(Z259&gt;0,R259*T259*W259*Z259,IF(W259&gt;0,R259*T259*W259,R259*T259))</f>
        <v>0</v>
      </c>
      <c r="AC259" s="3">
        <f t="shared" ref="AC259" si="2657">AB259-AF259</f>
        <v>0</v>
      </c>
      <c r="AD259" s="3">
        <f t="shared" ref="AD259" si="2658">ROUNDDOWN(AC259/2,0)</f>
        <v>0</v>
      </c>
      <c r="AE259" s="3">
        <f t="shared" ref="AE259" si="2659">AC259-AD259</f>
        <v>0</v>
      </c>
      <c r="AF259" s="177">
        <f t="shared" ref="AF259" si="2660">O259</f>
        <v>0</v>
      </c>
      <c r="AH259" s="217" t="str">
        <f t="shared" ref="AH259" si="2661">IF(AB259&gt;=1000000,"相見積書提出必要",IF(AB259&gt;=100000,"見積書提出必要",""))</f>
        <v/>
      </c>
      <c r="AI259" s="186">
        <f t="shared" ref="AI259" si="2662">AB259-K259</f>
        <v>0</v>
      </c>
      <c r="AJ259" s="186">
        <f t="shared" ref="AJ259" si="2663">AC259-L259</f>
        <v>0</v>
      </c>
      <c r="AK259" s="186">
        <f t="shared" ref="AK259" si="2664">AD259-M259</f>
        <v>0</v>
      </c>
      <c r="AL259" s="186">
        <f t="shared" ref="AL259" si="2665">AE259-N259</f>
        <v>0</v>
      </c>
      <c r="AM259" s="186">
        <f t="shared" ref="AM259" si="2666">AF259-O259</f>
        <v>0</v>
      </c>
    </row>
    <row r="260" spans="1:39" ht="19.899999999999999" customHeight="1">
      <c r="A260" s="200" t="str">
        <f>'様式4-1'!A260</f>
        <v>【】</v>
      </c>
      <c r="B260" s="493">
        <f>'様式4-1'!B260</f>
        <v>0</v>
      </c>
      <c r="C260" s="497"/>
      <c r="D260" s="497"/>
      <c r="E260" s="497"/>
      <c r="F260" s="497"/>
      <c r="G260" s="497"/>
      <c r="H260" s="497"/>
      <c r="I260" s="497"/>
      <c r="J260" s="292"/>
      <c r="K260" s="4"/>
      <c r="L260" s="4"/>
      <c r="M260" s="4"/>
      <c r="N260" s="4"/>
      <c r="O260" s="4"/>
      <c r="P260" s="167"/>
      <c r="Q260" s="168"/>
      <c r="R260" s="7" t="str">
        <f t="shared" si="2449"/>
        <v>【】</v>
      </c>
      <c r="S260" s="495">
        <f t="shared" ref="S260" si="2667">B260</f>
        <v>0</v>
      </c>
      <c r="T260" s="498"/>
      <c r="U260" s="498"/>
      <c r="V260" s="498"/>
      <c r="W260" s="498"/>
      <c r="X260" s="498"/>
      <c r="Y260" s="498"/>
      <c r="Z260" s="498"/>
      <c r="AA260" s="292"/>
      <c r="AB260" s="4"/>
      <c r="AC260" s="4"/>
      <c r="AD260" s="4"/>
      <c r="AE260" s="4"/>
      <c r="AF260" s="4"/>
      <c r="AH260" s="216"/>
      <c r="AI260" s="185"/>
      <c r="AJ260" s="185"/>
      <c r="AK260" s="185"/>
      <c r="AL260" s="185"/>
      <c r="AM260" s="185"/>
    </row>
    <row r="261" spans="1:39" ht="19.899999999999999" customHeight="1">
      <c r="A261" s="201">
        <f>'様式4-1'!A261</f>
        <v>0</v>
      </c>
      <c r="B261" s="5" t="s">
        <v>11</v>
      </c>
      <c r="C261" s="5">
        <f>'様式4-1'!C261</f>
        <v>0</v>
      </c>
      <c r="D261" s="5">
        <f>'様式4-1'!D261</f>
        <v>0</v>
      </c>
      <c r="E261" s="5" t="s">
        <v>11</v>
      </c>
      <c r="F261" s="5">
        <f>'様式4-1'!F261</f>
        <v>0</v>
      </c>
      <c r="G261" s="5">
        <f>'様式4-1'!G261</f>
        <v>0</v>
      </c>
      <c r="H261" s="5" t="s">
        <v>11</v>
      </c>
      <c r="I261" s="5">
        <f>'様式4-1'!I261</f>
        <v>0</v>
      </c>
      <c r="J261" s="5">
        <f>'様式4-1'!J261</f>
        <v>0</v>
      </c>
      <c r="K261" s="3">
        <f t="shared" ref="K261" si="2668">IF(I261&gt;0,A261*C261*F261*I261,IF(F261&gt;0,A261*C261*F261,A261*C261))</f>
        <v>0</v>
      </c>
      <c r="L261" s="3">
        <f t="shared" ref="L261" si="2669">K261-O261</f>
        <v>0</v>
      </c>
      <c r="M261" s="3">
        <f t="shared" ref="M261" si="2670">ROUNDDOWN(L261/2,0)</f>
        <v>0</v>
      </c>
      <c r="N261" s="3">
        <f t="shared" ref="N261" si="2671">L261-M261</f>
        <v>0</v>
      </c>
      <c r="O261" s="3">
        <f>'様式4-1'!O261</f>
        <v>0</v>
      </c>
      <c r="P261" s="167"/>
      <c r="Q261" s="168"/>
      <c r="R261" s="175">
        <f t="shared" si="2449"/>
        <v>0</v>
      </c>
      <c r="S261" s="5" t="s">
        <v>11</v>
      </c>
      <c r="T261" s="176">
        <f t="shared" ref="T261" si="2672">C261</f>
        <v>0</v>
      </c>
      <c r="U261" s="176">
        <f t="shared" ref="U261" si="2673">D261</f>
        <v>0</v>
      </c>
      <c r="V261" s="5" t="s">
        <v>11</v>
      </c>
      <c r="W261" s="176">
        <f t="shared" ref="W261" si="2674">F261</f>
        <v>0</v>
      </c>
      <c r="X261" s="176">
        <f t="shared" ref="X261" si="2675">G261</f>
        <v>0</v>
      </c>
      <c r="Y261" s="5" t="s">
        <v>11</v>
      </c>
      <c r="Z261" s="176">
        <f t="shared" ref="Z261" si="2676">I261</f>
        <v>0</v>
      </c>
      <c r="AA261" s="176">
        <f t="shared" ref="AA261" si="2677">J261</f>
        <v>0</v>
      </c>
      <c r="AB261" s="3">
        <f t="shared" ref="AB261" si="2678">IF(Z261&gt;0,R261*T261*W261*Z261,IF(W261&gt;0,R261*T261*W261,R261*T261))</f>
        <v>0</v>
      </c>
      <c r="AC261" s="3">
        <f t="shared" ref="AC261" si="2679">AB261-AF261</f>
        <v>0</v>
      </c>
      <c r="AD261" s="3">
        <f t="shared" ref="AD261" si="2680">ROUNDDOWN(AC261/2,0)</f>
        <v>0</v>
      </c>
      <c r="AE261" s="3">
        <f t="shared" ref="AE261" si="2681">AC261-AD261</f>
        <v>0</v>
      </c>
      <c r="AF261" s="177">
        <f t="shared" ref="AF261" si="2682">O261</f>
        <v>0</v>
      </c>
      <c r="AH261" s="217" t="str">
        <f t="shared" ref="AH261" si="2683">IF(AB261&gt;=1000000,"相見積書提出必要",IF(AB261&gt;=100000,"見積書提出必要",""))</f>
        <v/>
      </c>
      <c r="AI261" s="186">
        <f t="shared" ref="AI261" si="2684">AB261-K261</f>
        <v>0</v>
      </c>
      <c r="AJ261" s="186">
        <f t="shared" ref="AJ261" si="2685">AC261-L261</f>
        <v>0</v>
      </c>
      <c r="AK261" s="186">
        <f t="shared" ref="AK261" si="2686">AD261-M261</f>
        <v>0</v>
      </c>
      <c r="AL261" s="186">
        <f t="shared" ref="AL261" si="2687">AE261-N261</f>
        <v>0</v>
      </c>
      <c r="AM261" s="186">
        <f t="shared" ref="AM261" si="2688">AF261-O261</f>
        <v>0</v>
      </c>
    </row>
    <row r="262" spans="1:39" ht="19.899999999999999" customHeight="1">
      <c r="A262" s="200" t="str">
        <f>'様式4-1'!A262</f>
        <v>【】</v>
      </c>
      <c r="B262" s="493">
        <f>'様式4-1'!B262</f>
        <v>0</v>
      </c>
      <c r="C262" s="497"/>
      <c r="D262" s="497"/>
      <c r="E262" s="497"/>
      <c r="F262" s="497"/>
      <c r="G262" s="497"/>
      <c r="H262" s="497"/>
      <c r="I262" s="497"/>
      <c r="J262" s="292"/>
      <c r="K262" s="4"/>
      <c r="L262" s="4"/>
      <c r="M262" s="4"/>
      <c r="N262" s="4"/>
      <c r="O262" s="4"/>
      <c r="P262" s="167"/>
      <c r="Q262" s="168"/>
      <c r="R262" s="7" t="str">
        <f t="shared" si="2449"/>
        <v>【】</v>
      </c>
      <c r="S262" s="495">
        <f t="shared" ref="S262" si="2689">B262</f>
        <v>0</v>
      </c>
      <c r="T262" s="498"/>
      <c r="U262" s="498"/>
      <c r="V262" s="498"/>
      <c r="W262" s="498"/>
      <c r="X262" s="498"/>
      <c r="Y262" s="498"/>
      <c r="Z262" s="498"/>
      <c r="AA262" s="292"/>
      <c r="AB262" s="4"/>
      <c r="AC262" s="4"/>
      <c r="AD262" s="4"/>
      <c r="AE262" s="4"/>
      <c r="AF262" s="4"/>
      <c r="AH262" s="216"/>
      <c r="AI262" s="185"/>
      <c r="AJ262" s="185"/>
      <c r="AK262" s="185"/>
      <c r="AL262" s="185"/>
      <c r="AM262" s="185"/>
    </row>
    <row r="263" spans="1:39" ht="19.899999999999999" customHeight="1">
      <c r="A263" s="201">
        <f>'様式4-1'!A263</f>
        <v>0</v>
      </c>
      <c r="B263" s="5" t="s">
        <v>11</v>
      </c>
      <c r="C263" s="5">
        <f>'様式4-1'!C263</f>
        <v>0</v>
      </c>
      <c r="D263" s="5">
        <f>'様式4-1'!D263</f>
        <v>0</v>
      </c>
      <c r="E263" s="5" t="s">
        <v>11</v>
      </c>
      <c r="F263" s="5">
        <f>'様式4-1'!F263</f>
        <v>0</v>
      </c>
      <c r="G263" s="5">
        <f>'様式4-1'!G263</f>
        <v>0</v>
      </c>
      <c r="H263" s="5" t="s">
        <v>11</v>
      </c>
      <c r="I263" s="5">
        <f>'様式4-1'!I263</f>
        <v>0</v>
      </c>
      <c r="J263" s="5">
        <f>'様式4-1'!J263</f>
        <v>0</v>
      </c>
      <c r="K263" s="3">
        <f t="shared" ref="K263" si="2690">IF(I263&gt;0,A263*C263*F263*I263,IF(F263&gt;0,A263*C263*F263,A263*C263))</f>
        <v>0</v>
      </c>
      <c r="L263" s="3">
        <f t="shared" ref="L263" si="2691">K263-O263</f>
        <v>0</v>
      </c>
      <c r="M263" s="3">
        <f t="shared" ref="M263" si="2692">ROUNDDOWN(L263/2,0)</f>
        <v>0</v>
      </c>
      <c r="N263" s="3">
        <f t="shared" ref="N263" si="2693">L263-M263</f>
        <v>0</v>
      </c>
      <c r="O263" s="3">
        <f>'様式4-1'!O263</f>
        <v>0</v>
      </c>
      <c r="P263" s="167"/>
      <c r="Q263" s="168"/>
      <c r="R263" s="175">
        <f t="shared" si="2449"/>
        <v>0</v>
      </c>
      <c r="S263" s="5" t="s">
        <v>11</v>
      </c>
      <c r="T263" s="176">
        <f t="shared" ref="T263" si="2694">C263</f>
        <v>0</v>
      </c>
      <c r="U263" s="176">
        <f t="shared" ref="U263" si="2695">D263</f>
        <v>0</v>
      </c>
      <c r="V263" s="5" t="s">
        <v>11</v>
      </c>
      <c r="W263" s="176">
        <f t="shared" ref="W263" si="2696">F263</f>
        <v>0</v>
      </c>
      <c r="X263" s="176">
        <f t="shared" ref="X263" si="2697">G263</f>
        <v>0</v>
      </c>
      <c r="Y263" s="5" t="s">
        <v>11</v>
      </c>
      <c r="Z263" s="176">
        <f t="shared" ref="Z263" si="2698">I263</f>
        <v>0</v>
      </c>
      <c r="AA263" s="176">
        <f t="shared" ref="AA263" si="2699">J263</f>
        <v>0</v>
      </c>
      <c r="AB263" s="3">
        <f t="shared" ref="AB263" si="2700">IF(Z263&gt;0,R263*T263*W263*Z263,IF(W263&gt;0,R263*T263*W263,R263*T263))</f>
        <v>0</v>
      </c>
      <c r="AC263" s="3">
        <f t="shared" ref="AC263" si="2701">AB263-AF263</f>
        <v>0</v>
      </c>
      <c r="AD263" s="3">
        <f t="shared" ref="AD263" si="2702">ROUNDDOWN(AC263/2,0)</f>
        <v>0</v>
      </c>
      <c r="AE263" s="3">
        <f t="shared" ref="AE263" si="2703">AC263-AD263</f>
        <v>0</v>
      </c>
      <c r="AF263" s="177">
        <f t="shared" ref="AF263" si="2704">O263</f>
        <v>0</v>
      </c>
      <c r="AH263" s="217" t="str">
        <f t="shared" ref="AH263" si="2705">IF(AB263&gt;=1000000,"相見積書提出必要",IF(AB263&gt;=100000,"見積書提出必要",""))</f>
        <v/>
      </c>
      <c r="AI263" s="186">
        <f t="shared" ref="AI263" si="2706">AB263-K263</f>
        <v>0</v>
      </c>
      <c r="AJ263" s="186">
        <f t="shared" ref="AJ263" si="2707">AC263-L263</f>
        <v>0</v>
      </c>
      <c r="AK263" s="186">
        <f t="shared" ref="AK263" si="2708">AD263-M263</f>
        <v>0</v>
      </c>
      <c r="AL263" s="186">
        <f t="shared" ref="AL263" si="2709">AE263-N263</f>
        <v>0</v>
      </c>
      <c r="AM263" s="186">
        <f t="shared" ref="AM263" si="2710">AF263-O263</f>
        <v>0</v>
      </c>
    </row>
    <row r="264" spans="1:39" ht="19.899999999999999" customHeight="1">
      <c r="A264" s="200" t="str">
        <f>'様式4-1'!A264</f>
        <v>【】</v>
      </c>
      <c r="B264" s="493">
        <f>'様式4-1'!B264</f>
        <v>0</v>
      </c>
      <c r="C264" s="497"/>
      <c r="D264" s="497"/>
      <c r="E264" s="497"/>
      <c r="F264" s="497"/>
      <c r="G264" s="497"/>
      <c r="H264" s="497"/>
      <c r="I264" s="497"/>
      <c r="J264" s="292"/>
      <c r="K264" s="4"/>
      <c r="L264" s="4"/>
      <c r="M264" s="4"/>
      <c r="N264" s="4"/>
      <c r="O264" s="4"/>
      <c r="P264" s="167"/>
      <c r="Q264" s="168"/>
      <c r="R264" s="7" t="str">
        <f t="shared" si="2449"/>
        <v>【】</v>
      </c>
      <c r="S264" s="495">
        <f t="shared" ref="S264" si="2711">B264</f>
        <v>0</v>
      </c>
      <c r="T264" s="498"/>
      <c r="U264" s="498"/>
      <c r="V264" s="498"/>
      <c r="W264" s="498"/>
      <c r="X264" s="498"/>
      <c r="Y264" s="498"/>
      <c r="Z264" s="498"/>
      <c r="AA264" s="292"/>
      <c r="AB264" s="4"/>
      <c r="AC264" s="4"/>
      <c r="AD264" s="4"/>
      <c r="AE264" s="4"/>
      <c r="AF264" s="4"/>
      <c r="AH264" s="216"/>
      <c r="AI264" s="185"/>
      <c r="AJ264" s="185"/>
      <c r="AK264" s="185"/>
      <c r="AL264" s="185"/>
      <c r="AM264" s="185"/>
    </row>
    <row r="265" spans="1:39" ht="19.899999999999999" customHeight="1">
      <c r="A265" s="201">
        <f>'様式4-1'!A265</f>
        <v>0</v>
      </c>
      <c r="B265" s="5" t="s">
        <v>11</v>
      </c>
      <c r="C265" s="5">
        <f>'様式4-1'!C265</f>
        <v>0</v>
      </c>
      <c r="D265" s="5">
        <f>'様式4-1'!D265</f>
        <v>0</v>
      </c>
      <c r="E265" s="5" t="s">
        <v>11</v>
      </c>
      <c r="F265" s="5">
        <f>'様式4-1'!F265</f>
        <v>0</v>
      </c>
      <c r="G265" s="5">
        <f>'様式4-1'!G265</f>
        <v>0</v>
      </c>
      <c r="H265" s="5" t="s">
        <v>11</v>
      </c>
      <c r="I265" s="5">
        <f>'様式4-1'!I265</f>
        <v>0</v>
      </c>
      <c r="J265" s="5">
        <f>'様式4-1'!J265</f>
        <v>0</v>
      </c>
      <c r="K265" s="3">
        <f t="shared" ref="K265" si="2712">IF(I265&gt;0,A265*C265*F265*I265,IF(F265&gt;0,A265*C265*F265,A265*C265))</f>
        <v>0</v>
      </c>
      <c r="L265" s="3">
        <f t="shared" ref="L265" si="2713">K265-O265</f>
        <v>0</v>
      </c>
      <c r="M265" s="3">
        <f t="shared" ref="M265" si="2714">ROUNDDOWN(L265/2,0)</f>
        <v>0</v>
      </c>
      <c r="N265" s="3">
        <f t="shared" ref="N265" si="2715">L265-M265</f>
        <v>0</v>
      </c>
      <c r="O265" s="3">
        <f>'様式4-1'!O265</f>
        <v>0</v>
      </c>
      <c r="P265" s="167"/>
      <c r="Q265" s="168"/>
      <c r="R265" s="175">
        <f t="shared" si="2449"/>
        <v>0</v>
      </c>
      <c r="S265" s="5" t="s">
        <v>11</v>
      </c>
      <c r="T265" s="176">
        <f t="shared" ref="T265" si="2716">C265</f>
        <v>0</v>
      </c>
      <c r="U265" s="176">
        <f t="shared" ref="U265" si="2717">D265</f>
        <v>0</v>
      </c>
      <c r="V265" s="5" t="s">
        <v>11</v>
      </c>
      <c r="W265" s="176">
        <f t="shared" ref="W265" si="2718">F265</f>
        <v>0</v>
      </c>
      <c r="X265" s="176">
        <f t="shared" ref="X265" si="2719">G265</f>
        <v>0</v>
      </c>
      <c r="Y265" s="5" t="s">
        <v>11</v>
      </c>
      <c r="Z265" s="176">
        <f t="shared" ref="Z265" si="2720">I265</f>
        <v>0</v>
      </c>
      <c r="AA265" s="176">
        <f t="shared" ref="AA265" si="2721">J265</f>
        <v>0</v>
      </c>
      <c r="AB265" s="3">
        <f t="shared" ref="AB265" si="2722">IF(Z265&gt;0,R265*T265*W265*Z265,IF(W265&gt;0,R265*T265*W265,R265*T265))</f>
        <v>0</v>
      </c>
      <c r="AC265" s="3">
        <f t="shared" ref="AC265" si="2723">AB265-AF265</f>
        <v>0</v>
      </c>
      <c r="AD265" s="3">
        <f t="shared" ref="AD265" si="2724">ROUNDDOWN(AC265/2,0)</f>
        <v>0</v>
      </c>
      <c r="AE265" s="3">
        <f t="shared" ref="AE265" si="2725">AC265-AD265</f>
        <v>0</v>
      </c>
      <c r="AF265" s="177">
        <f t="shared" ref="AF265" si="2726">O265</f>
        <v>0</v>
      </c>
      <c r="AH265" s="217" t="str">
        <f t="shared" ref="AH265" si="2727">IF(AB265&gt;=1000000,"相見積書提出必要",IF(AB265&gt;=100000,"見積書提出必要",""))</f>
        <v/>
      </c>
      <c r="AI265" s="186">
        <f t="shared" ref="AI265" si="2728">AB265-K265</f>
        <v>0</v>
      </c>
      <c r="AJ265" s="186">
        <f t="shared" ref="AJ265" si="2729">AC265-L265</f>
        <v>0</v>
      </c>
      <c r="AK265" s="186">
        <f t="shared" ref="AK265" si="2730">AD265-M265</f>
        <v>0</v>
      </c>
      <c r="AL265" s="186">
        <f t="shared" ref="AL265" si="2731">AE265-N265</f>
        <v>0</v>
      </c>
      <c r="AM265" s="186">
        <f t="shared" ref="AM265" si="2732">AF265-O265</f>
        <v>0</v>
      </c>
    </row>
    <row r="266" spans="1:39" ht="19.899999999999999" customHeight="1">
      <c r="A266" s="200" t="str">
        <f>'様式4-1'!A266</f>
        <v>【】</v>
      </c>
      <c r="B266" s="493">
        <f>'様式4-1'!B266</f>
        <v>0</v>
      </c>
      <c r="C266" s="497"/>
      <c r="D266" s="497"/>
      <c r="E266" s="497"/>
      <c r="F266" s="497"/>
      <c r="G266" s="497"/>
      <c r="H266" s="497"/>
      <c r="I266" s="497"/>
      <c r="J266" s="292"/>
      <c r="K266" s="4"/>
      <c r="L266" s="4"/>
      <c r="M266" s="4"/>
      <c r="N266" s="4"/>
      <c r="O266" s="4"/>
      <c r="P266" s="167"/>
      <c r="Q266" s="168"/>
      <c r="R266" s="7" t="str">
        <f t="shared" si="2449"/>
        <v>【】</v>
      </c>
      <c r="S266" s="495">
        <f t="shared" ref="S266" si="2733">B266</f>
        <v>0</v>
      </c>
      <c r="T266" s="498"/>
      <c r="U266" s="498"/>
      <c r="V266" s="498"/>
      <c r="W266" s="498"/>
      <c r="X266" s="498"/>
      <c r="Y266" s="498"/>
      <c r="Z266" s="498"/>
      <c r="AA266" s="292"/>
      <c r="AB266" s="4"/>
      <c r="AC266" s="4"/>
      <c r="AD266" s="4"/>
      <c r="AE266" s="4"/>
      <c r="AF266" s="4"/>
      <c r="AH266" s="216"/>
      <c r="AI266" s="185"/>
      <c r="AJ266" s="185"/>
      <c r="AK266" s="185"/>
      <c r="AL266" s="185"/>
      <c r="AM266" s="185"/>
    </row>
    <row r="267" spans="1:39" ht="19.899999999999999" customHeight="1">
      <c r="A267" s="201">
        <f>'様式4-1'!A267</f>
        <v>0</v>
      </c>
      <c r="B267" s="5" t="s">
        <v>11</v>
      </c>
      <c r="C267" s="5">
        <f>'様式4-1'!C267</f>
        <v>0</v>
      </c>
      <c r="D267" s="5">
        <f>'様式4-1'!D267</f>
        <v>0</v>
      </c>
      <c r="E267" s="5" t="s">
        <v>11</v>
      </c>
      <c r="F267" s="5">
        <f>'様式4-1'!F267</f>
        <v>0</v>
      </c>
      <c r="G267" s="5">
        <f>'様式4-1'!G267</f>
        <v>0</v>
      </c>
      <c r="H267" s="5" t="s">
        <v>11</v>
      </c>
      <c r="I267" s="5">
        <f>'様式4-1'!I267</f>
        <v>0</v>
      </c>
      <c r="J267" s="5">
        <f>'様式4-1'!J267</f>
        <v>0</v>
      </c>
      <c r="K267" s="3">
        <f t="shared" ref="K267" si="2734">IF(I267&gt;0,A267*C267*F267*I267,IF(F267&gt;0,A267*C267*F267,A267*C267))</f>
        <v>0</v>
      </c>
      <c r="L267" s="3">
        <f t="shared" ref="L267" si="2735">K267-O267</f>
        <v>0</v>
      </c>
      <c r="M267" s="3">
        <f t="shared" ref="M267" si="2736">ROUNDDOWN(L267/2,0)</f>
        <v>0</v>
      </c>
      <c r="N267" s="3">
        <f t="shared" ref="N267" si="2737">L267-M267</f>
        <v>0</v>
      </c>
      <c r="O267" s="3">
        <f>'様式4-1'!O267</f>
        <v>0</v>
      </c>
      <c r="P267" s="167"/>
      <c r="Q267" s="168"/>
      <c r="R267" s="175">
        <f t="shared" si="2449"/>
        <v>0</v>
      </c>
      <c r="S267" s="5" t="s">
        <v>11</v>
      </c>
      <c r="T267" s="176">
        <f t="shared" ref="T267" si="2738">C267</f>
        <v>0</v>
      </c>
      <c r="U267" s="176">
        <f t="shared" ref="U267" si="2739">D267</f>
        <v>0</v>
      </c>
      <c r="V267" s="5" t="s">
        <v>11</v>
      </c>
      <c r="W267" s="176">
        <f t="shared" ref="W267" si="2740">F267</f>
        <v>0</v>
      </c>
      <c r="X267" s="176">
        <f t="shared" ref="X267" si="2741">G267</f>
        <v>0</v>
      </c>
      <c r="Y267" s="5" t="s">
        <v>11</v>
      </c>
      <c r="Z267" s="176">
        <f t="shared" ref="Z267" si="2742">I267</f>
        <v>0</v>
      </c>
      <c r="AA267" s="176">
        <f t="shared" ref="AA267" si="2743">J267</f>
        <v>0</v>
      </c>
      <c r="AB267" s="3">
        <f t="shared" ref="AB267" si="2744">IF(Z267&gt;0,R267*T267*W267*Z267,IF(W267&gt;0,R267*T267*W267,R267*T267))</f>
        <v>0</v>
      </c>
      <c r="AC267" s="3">
        <f t="shared" ref="AC267" si="2745">AB267-AF267</f>
        <v>0</v>
      </c>
      <c r="AD267" s="3">
        <f t="shared" ref="AD267" si="2746">ROUNDDOWN(AC267/2,0)</f>
        <v>0</v>
      </c>
      <c r="AE267" s="3">
        <f t="shared" ref="AE267" si="2747">AC267-AD267</f>
        <v>0</v>
      </c>
      <c r="AF267" s="177">
        <f t="shared" ref="AF267" si="2748">O267</f>
        <v>0</v>
      </c>
      <c r="AH267" s="217" t="str">
        <f t="shared" ref="AH267" si="2749">IF(AB267&gt;=1000000,"相見積書提出必要",IF(AB267&gt;=100000,"見積書提出必要",""))</f>
        <v/>
      </c>
      <c r="AI267" s="186">
        <f t="shared" ref="AI267" si="2750">AB267-K267</f>
        <v>0</v>
      </c>
      <c r="AJ267" s="186">
        <f t="shared" ref="AJ267" si="2751">AC267-L267</f>
        <v>0</v>
      </c>
      <c r="AK267" s="186">
        <f t="shared" ref="AK267" si="2752">AD267-M267</f>
        <v>0</v>
      </c>
      <c r="AL267" s="186">
        <f t="shared" ref="AL267" si="2753">AE267-N267</f>
        <v>0</v>
      </c>
      <c r="AM267" s="186">
        <f t="shared" ref="AM267" si="2754">AF267-O267</f>
        <v>0</v>
      </c>
    </row>
    <row r="268" spans="1:39" ht="19.899999999999999" customHeight="1">
      <c r="A268" s="200" t="str">
        <f>'様式4-1'!A268</f>
        <v>【】</v>
      </c>
      <c r="B268" s="493">
        <f>'様式4-1'!B268</f>
        <v>0</v>
      </c>
      <c r="C268" s="497"/>
      <c r="D268" s="497"/>
      <c r="E268" s="497"/>
      <c r="F268" s="497"/>
      <c r="G268" s="497"/>
      <c r="H268" s="497"/>
      <c r="I268" s="497"/>
      <c r="J268" s="292"/>
      <c r="K268" s="4"/>
      <c r="L268" s="4"/>
      <c r="M268" s="4"/>
      <c r="N268" s="4"/>
      <c r="O268" s="4"/>
      <c r="P268" s="167"/>
      <c r="Q268" s="168"/>
      <c r="R268" s="7" t="str">
        <f t="shared" si="2449"/>
        <v>【】</v>
      </c>
      <c r="S268" s="495">
        <f t="shared" ref="S268" si="2755">B268</f>
        <v>0</v>
      </c>
      <c r="T268" s="498"/>
      <c r="U268" s="498"/>
      <c r="V268" s="498"/>
      <c r="W268" s="498"/>
      <c r="X268" s="498"/>
      <c r="Y268" s="498"/>
      <c r="Z268" s="498"/>
      <c r="AA268" s="292"/>
      <c r="AB268" s="4"/>
      <c r="AC268" s="4"/>
      <c r="AD268" s="4"/>
      <c r="AE268" s="4"/>
      <c r="AF268" s="4"/>
      <c r="AH268" s="216"/>
      <c r="AI268" s="185"/>
      <c r="AJ268" s="185"/>
      <c r="AK268" s="185"/>
      <c r="AL268" s="185"/>
      <c r="AM268" s="185"/>
    </row>
    <row r="269" spans="1:39" ht="19.899999999999999" customHeight="1">
      <c r="A269" s="201">
        <f>'様式4-1'!A269</f>
        <v>0</v>
      </c>
      <c r="B269" s="5" t="s">
        <v>11</v>
      </c>
      <c r="C269" s="5">
        <f>'様式4-1'!C269</f>
        <v>0</v>
      </c>
      <c r="D269" s="5">
        <f>'様式4-1'!D269</f>
        <v>0</v>
      </c>
      <c r="E269" s="5" t="s">
        <v>11</v>
      </c>
      <c r="F269" s="5">
        <f>'様式4-1'!F269</f>
        <v>0</v>
      </c>
      <c r="G269" s="5">
        <f>'様式4-1'!G269</f>
        <v>0</v>
      </c>
      <c r="H269" s="5" t="s">
        <v>11</v>
      </c>
      <c r="I269" s="5">
        <f>'様式4-1'!I269</f>
        <v>0</v>
      </c>
      <c r="J269" s="5">
        <f>'様式4-1'!J269</f>
        <v>0</v>
      </c>
      <c r="K269" s="3">
        <f t="shared" ref="K269" si="2756">IF(I269&gt;0,A269*C269*F269*I269,IF(F269&gt;0,A269*C269*F269,A269*C269))</f>
        <v>0</v>
      </c>
      <c r="L269" s="3">
        <f t="shared" ref="L269" si="2757">K269-O269</f>
        <v>0</v>
      </c>
      <c r="M269" s="3">
        <f t="shared" ref="M269" si="2758">ROUNDDOWN(L269/2,0)</f>
        <v>0</v>
      </c>
      <c r="N269" s="3">
        <f t="shared" ref="N269" si="2759">L269-M269</f>
        <v>0</v>
      </c>
      <c r="O269" s="3">
        <f>'様式4-1'!O269</f>
        <v>0</v>
      </c>
      <c r="P269" s="167"/>
      <c r="Q269" s="168"/>
      <c r="R269" s="175">
        <f t="shared" si="2449"/>
        <v>0</v>
      </c>
      <c r="S269" s="5" t="s">
        <v>11</v>
      </c>
      <c r="T269" s="176">
        <f t="shared" ref="T269:U269" si="2760">C269</f>
        <v>0</v>
      </c>
      <c r="U269" s="176">
        <f t="shared" si="2760"/>
        <v>0</v>
      </c>
      <c r="V269" s="5" t="s">
        <v>11</v>
      </c>
      <c r="W269" s="176">
        <f t="shared" ref="W269:X269" si="2761">F269</f>
        <v>0</v>
      </c>
      <c r="X269" s="176">
        <f t="shared" si="2761"/>
        <v>0</v>
      </c>
      <c r="Y269" s="5" t="s">
        <v>11</v>
      </c>
      <c r="Z269" s="176">
        <f t="shared" ref="Z269:AA269" si="2762">I269</f>
        <v>0</v>
      </c>
      <c r="AA269" s="176">
        <f t="shared" si="2762"/>
        <v>0</v>
      </c>
      <c r="AB269" s="3">
        <f t="shared" ref="AB269" si="2763">IF(Z269&gt;0,R269*T269*W269*Z269,IF(W269&gt;0,R269*T269*W269,R269*T269))</f>
        <v>0</v>
      </c>
      <c r="AC269" s="3">
        <f t="shared" ref="AC269" si="2764">AB269-AF269</f>
        <v>0</v>
      </c>
      <c r="AD269" s="3">
        <f t="shared" ref="AD269" si="2765">ROUNDDOWN(AC269/2,0)</f>
        <v>0</v>
      </c>
      <c r="AE269" s="3">
        <f t="shared" ref="AE269" si="2766">AC269-AD269</f>
        <v>0</v>
      </c>
      <c r="AF269" s="177">
        <f t="shared" ref="AF269" si="2767">O269</f>
        <v>0</v>
      </c>
      <c r="AH269" s="217" t="str">
        <f t="shared" ref="AH269" si="2768">IF(AB269&gt;=1000000,"相見積書提出必要",IF(AB269&gt;=100000,"見積書提出必要",""))</f>
        <v/>
      </c>
      <c r="AI269" s="186">
        <f t="shared" ref="AI269" si="2769">AB269-K269</f>
        <v>0</v>
      </c>
      <c r="AJ269" s="186">
        <f t="shared" ref="AJ269" si="2770">AC269-L269</f>
        <v>0</v>
      </c>
      <c r="AK269" s="186">
        <f t="shared" ref="AK269" si="2771">AD269-M269</f>
        <v>0</v>
      </c>
      <c r="AL269" s="186">
        <f t="shared" ref="AL269" si="2772">AE269-N269</f>
        <v>0</v>
      </c>
      <c r="AM269" s="186">
        <f t="shared" ref="AM269" si="2773">AF269-O269</f>
        <v>0</v>
      </c>
    </row>
    <row r="270" spans="1:39" ht="19.899999999999999" customHeight="1">
      <c r="A270" s="270" t="s">
        <v>33</v>
      </c>
      <c r="B270" s="299"/>
      <c r="C270" s="299"/>
      <c r="D270" s="299"/>
      <c r="E270" s="299"/>
      <c r="F270" s="299"/>
      <c r="G270" s="299"/>
      <c r="H270" s="299"/>
      <c r="I270" s="299"/>
      <c r="J270" s="300"/>
      <c r="K270" s="11">
        <f>SUM(K240:K269)</f>
        <v>0</v>
      </c>
      <c r="L270" s="11">
        <f t="shared" ref="L270:O270" si="2774">SUM(L240:L269)</f>
        <v>0</v>
      </c>
      <c r="M270" s="11">
        <f t="shared" si="2774"/>
        <v>0</v>
      </c>
      <c r="N270" s="11">
        <f t="shared" si="2774"/>
        <v>0</v>
      </c>
      <c r="O270" s="11">
        <f t="shared" si="2774"/>
        <v>0</v>
      </c>
      <c r="P270" s="167"/>
      <c r="Q270" s="168"/>
      <c r="R270" s="270" t="s">
        <v>33</v>
      </c>
      <c r="S270" s="299"/>
      <c r="T270" s="299"/>
      <c r="U270" s="299"/>
      <c r="V270" s="299"/>
      <c r="W270" s="299"/>
      <c r="X270" s="299"/>
      <c r="Y270" s="299"/>
      <c r="Z270" s="299"/>
      <c r="AA270" s="300"/>
      <c r="AB270" s="11">
        <f>SUM(AB240:AB269)</f>
        <v>0</v>
      </c>
      <c r="AC270" s="11">
        <f t="shared" ref="AC270:AF270" si="2775">SUM(AC240:AC269)</f>
        <v>0</v>
      </c>
      <c r="AD270" s="11">
        <f t="shared" si="2775"/>
        <v>0</v>
      </c>
      <c r="AE270" s="11">
        <f t="shared" si="2775"/>
        <v>0</v>
      </c>
      <c r="AF270" s="11">
        <f t="shared" si="2775"/>
        <v>0</v>
      </c>
      <c r="AH270" s="218"/>
      <c r="AI270" s="195">
        <f>SUM(AI240:AI269)</f>
        <v>0</v>
      </c>
      <c r="AJ270" s="195">
        <f t="shared" ref="AJ270:AM270" si="2776">SUM(AJ240:AJ269)</f>
        <v>0</v>
      </c>
      <c r="AK270" s="195">
        <f t="shared" si="2776"/>
        <v>0</v>
      </c>
      <c r="AL270" s="195">
        <f t="shared" si="2776"/>
        <v>0</v>
      </c>
      <c r="AM270" s="195">
        <f t="shared" si="2776"/>
        <v>0</v>
      </c>
    </row>
    <row r="271" spans="1:39" ht="19.899999999999999" customHeight="1">
      <c r="P271" s="167"/>
      <c r="Q271" s="168"/>
    </row>
    <row r="272" spans="1:39" ht="19.899999999999999" customHeight="1">
      <c r="A272" s="12" t="s">
        <v>38</v>
      </c>
      <c r="P272" s="167"/>
      <c r="Q272" s="168"/>
      <c r="R272" s="12" t="s">
        <v>38</v>
      </c>
      <c r="AI272" s="499" t="s">
        <v>298</v>
      </c>
      <c r="AJ272" s="500"/>
      <c r="AK272" s="500"/>
      <c r="AL272" s="500"/>
      <c r="AM272" s="501"/>
    </row>
    <row r="273" spans="1:39" ht="19.899999999999999" customHeight="1">
      <c r="A273" s="293" t="s">
        <v>8</v>
      </c>
      <c r="B273" s="294"/>
      <c r="C273" s="294"/>
      <c r="D273" s="294"/>
      <c r="E273" s="294"/>
      <c r="F273" s="294"/>
      <c r="G273" s="294"/>
      <c r="H273" s="294"/>
      <c r="I273" s="294"/>
      <c r="J273" s="295"/>
      <c r="K273" s="263" t="s">
        <v>12</v>
      </c>
      <c r="L273" s="301" t="s">
        <v>13</v>
      </c>
      <c r="M273" s="301"/>
      <c r="N273" s="301"/>
      <c r="O273" s="72" t="s">
        <v>16</v>
      </c>
      <c r="P273" s="167"/>
      <c r="Q273" s="168"/>
      <c r="R273" s="293" t="s">
        <v>8</v>
      </c>
      <c r="S273" s="294"/>
      <c r="T273" s="294"/>
      <c r="U273" s="294"/>
      <c r="V273" s="294"/>
      <c r="W273" s="294"/>
      <c r="X273" s="294"/>
      <c r="Y273" s="294"/>
      <c r="Z273" s="294"/>
      <c r="AA273" s="295"/>
      <c r="AB273" s="263" t="s">
        <v>12</v>
      </c>
      <c r="AC273" s="301" t="s">
        <v>13</v>
      </c>
      <c r="AD273" s="301"/>
      <c r="AE273" s="301"/>
      <c r="AF273" s="72" t="s">
        <v>16</v>
      </c>
      <c r="AH273" s="304" t="s">
        <v>310</v>
      </c>
      <c r="AI273" s="301" t="s">
        <v>12</v>
      </c>
      <c r="AJ273" s="301" t="s">
        <v>13</v>
      </c>
      <c r="AK273" s="301"/>
      <c r="AL273" s="301"/>
      <c r="AM273" s="72" t="s">
        <v>16</v>
      </c>
    </row>
    <row r="274" spans="1:39" ht="19.899999999999999" customHeight="1">
      <c r="A274" s="296"/>
      <c r="B274" s="297"/>
      <c r="C274" s="297"/>
      <c r="D274" s="297"/>
      <c r="E274" s="297"/>
      <c r="F274" s="297"/>
      <c r="G274" s="297"/>
      <c r="H274" s="297"/>
      <c r="I274" s="297"/>
      <c r="J274" s="298"/>
      <c r="K274" s="263"/>
      <c r="L274" s="72" t="s">
        <v>17</v>
      </c>
      <c r="M274" s="72" t="s">
        <v>14</v>
      </c>
      <c r="N274" s="301" t="s">
        <v>15</v>
      </c>
      <c r="O274" s="301"/>
      <c r="P274" s="167"/>
      <c r="Q274" s="168"/>
      <c r="R274" s="296"/>
      <c r="S274" s="297"/>
      <c r="T274" s="297"/>
      <c r="U274" s="297"/>
      <c r="V274" s="297"/>
      <c r="W274" s="297"/>
      <c r="X274" s="297"/>
      <c r="Y274" s="297"/>
      <c r="Z274" s="297"/>
      <c r="AA274" s="298"/>
      <c r="AB274" s="263"/>
      <c r="AC274" s="72" t="s">
        <v>17</v>
      </c>
      <c r="AD274" s="72" t="s">
        <v>14</v>
      </c>
      <c r="AE274" s="301" t="s">
        <v>15</v>
      </c>
      <c r="AF274" s="301"/>
      <c r="AH274" s="502"/>
      <c r="AI274" s="301"/>
      <c r="AJ274" s="72" t="s">
        <v>17</v>
      </c>
      <c r="AK274" s="72" t="s">
        <v>14</v>
      </c>
      <c r="AL274" s="301" t="s">
        <v>15</v>
      </c>
      <c r="AM274" s="301"/>
    </row>
    <row r="275" spans="1:39" ht="19.899999999999999" customHeight="1">
      <c r="A275" s="200" t="str">
        <f>'様式4-1'!A275</f>
        <v>【】</v>
      </c>
      <c r="B275" s="493">
        <f>'様式4-1'!B275</f>
        <v>0</v>
      </c>
      <c r="C275" s="497"/>
      <c r="D275" s="497"/>
      <c r="E275" s="497"/>
      <c r="F275" s="497"/>
      <c r="G275" s="497"/>
      <c r="H275" s="497"/>
      <c r="I275" s="497"/>
      <c r="J275" s="292"/>
      <c r="K275" s="4"/>
      <c r="L275" s="4"/>
      <c r="M275" s="4"/>
      <c r="N275" s="4"/>
      <c r="O275" s="4"/>
      <c r="P275" s="167"/>
      <c r="Q275" s="168"/>
      <c r="R275" s="7" t="str">
        <f t="shared" ref="R275:R284" si="2777">A275</f>
        <v>【】</v>
      </c>
      <c r="S275" s="495">
        <f t="shared" ref="S275" si="2778">B275</f>
        <v>0</v>
      </c>
      <c r="T275" s="498"/>
      <c r="U275" s="498"/>
      <c r="V275" s="498"/>
      <c r="W275" s="498"/>
      <c r="X275" s="498"/>
      <c r="Y275" s="498"/>
      <c r="Z275" s="498"/>
      <c r="AA275" s="292"/>
      <c r="AB275" s="4"/>
      <c r="AC275" s="4"/>
      <c r="AD275" s="4"/>
      <c r="AE275" s="4"/>
      <c r="AF275" s="4"/>
      <c r="AH275" s="216"/>
      <c r="AI275" s="185"/>
      <c r="AJ275" s="185"/>
      <c r="AK275" s="185"/>
      <c r="AL275" s="185"/>
      <c r="AM275" s="185"/>
    </row>
    <row r="276" spans="1:39" ht="19.899999999999999" customHeight="1">
      <c r="A276" s="201">
        <f>'様式4-1'!A276</f>
        <v>0</v>
      </c>
      <c r="B276" s="5" t="s">
        <v>11</v>
      </c>
      <c r="C276" s="5">
        <f>'様式4-1'!C276</f>
        <v>0</v>
      </c>
      <c r="D276" s="5">
        <f>'様式4-1'!D276</f>
        <v>0</v>
      </c>
      <c r="E276" s="5" t="s">
        <v>11</v>
      </c>
      <c r="F276" s="5">
        <f>'様式4-1'!F276</f>
        <v>0</v>
      </c>
      <c r="G276" s="5">
        <f>'様式4-1'!G276</f>
        <v>0</v>
      </c>
      <c r="H276" s="5" t="s">
        <v>11</v>
      </c>
      <c r="I276" s="5">
        <f>'様式4-1'!I276</f>
        <v>0</v>
      </c>
      <c r="J276" s="5">
        <f>'様式4-1'!J276</f>
        <v>0</v>
      </c>
      <c r="K276" s="3">
        <f t="shared" ref="K276" si="2779">IF(I276&gt;0,A276*C276*F276*I276,IF(F276&gt;0,A276*C276*F276,A276*C276))</f>
        <v>0</v>
      </c>
      <c r="L276" s="3">
        <f t="shared" ref="L276" si="2780">K276-O276</f>
        <v>0</v>
      </c>
      <c r="M276" s="3">
        <f t="shared" ref="M276" si="2781">ROUNDDOWN(L276/2,0)</f>
        <v>0</v>
      </c>
      <c r="N276" s="3">
        <f t="shared" ref="N276" si="2782">L276-M276</f>
        <v>0</v>
      </c>
      <c r="O276" s="3">
        <f>'様式4-1'!O276</f>
        <v>0</v>
      </c>
      <c r="P276" s="167"/>
      <c r="Q276" s="168"/>
      <c r="R276" s="175">
        <f t="shared" si="2777"/>
        <v>0</v>
      </c>
      <c r="S276" s="5" t="s">
        <v>11</v>
      </c>
      <c r="T276" s="176">
        <f t="shared" ref="T276" si="2783">C276</f>
        <v>0</v>
      </c>
      <c r="U276" s="176">
        <f t="shared" ref="U276" si="2784">D276</f>
        <v>0</v>
      </c>
      <c r="V276" s="5" t="s">
        <v>11</v>
      </c>
      <c r="W276" s="176">
        <f t="shared" ref="W276" si="2785">F276</f>
        <v>0</v>
      </c>
      <c r="X276" s="176">
        <f t="shared" ref="X276" si="2786">G276</f>
        <v>0</v>
      </c>
      <c r="Y276" s="5" t="s">
        <v>11</v>
      </c>
      <c r="Z276" s="176">
        <f t="shared" ref="Z276" si="2787">I276</f>
        <v>0</v>
      </c>
      <c r="AA276" s="176">
        <f t="shared" ref="AA276" si="2788">J276</f>
        <v>0</v>
      </c>
      <c r="AB276" s="3">
        <f t="shared" ref="AB276" si="2789">IF(Z276&gt;0,R276*T276*W276*Z276,IF(W276&gt;0,R276*T276*W276,R276*T276))</f>
        <v>0</v>
      </c>
      <c r="AC276" s="3">
        <f t="shared" ref="AC276" si="2790">AB276-AF276</f>
        <v>0</v>
      </c>
      <c r="AD276" s="3">
        <f t="shared" ref="AD276" si="2791">ROUNDDOWN(AC276/2,0)</f>
        <v>0</v>
      </c>
      <c r="AE276" s="3">
        <f t="shared" ref="AE276" si="2792">AC276-AD276</f>
        <v>0</v>
      </c>
      <c r="AF276" s="177">
        <f t="shared" ref="AF276" si="2793">O276</f>
        <v>0</v>
      </c>
      <c r="AH276" s="217" t="str">
        <f t="shared" ref="AH276" si="2794">IF(AB276&gt;=1000000,"相見積書提出必要",IF(AB276&gt;=100000,"見積書提出必要",""))</f>
        <v/>
      </c>
      <c r="AI276" s="186">
        <f>AB276-K276</f>
        <v>0</v>
      </c>
      <c r="AJ276" s="186">
        <f t="shared" ref="AJ276" si="2795">AC276-L276</f>
        <v>0</v>
      </c>
      <c r="AK276" s="186">
        <f t="shared" ref="AK276" si="2796">AD276-M276</f>
        <v>0</v>
      </c>
      <c r="AL276" s="186">
        <f t="shared" ref="AL276" si="2797">AE276-N276</f>
        <v>0</v>
      </c>
      <c r="AM276" s="186">
        <f t="shared" ref="AM276" si="2798">AF276-O276</f>
        <v>0</v>
      </c>
    </row>
    <row r="277" spans="1:39" ht="19.899999999999999" customHeight="1">
      <c r="A277" s="200" t="str">
        <f>'様式4-1'!A277</f>
        <v>【】</v>
      </c>
      <c r="B277" s="493">
        <f>'様式4-1'!B277</f>
        <v>0</v>
      </c>
      <c r="C277" s="497"/>
      <c r="D277" s="497"/>
      <c r="E277" s="497"/>
      <c r="F277" s="497"/>
      <c r="G277" s="497"/>
      <c r="H277" s="497"/>
      <c r="I277" s="497"/>
      <c r="J277" s="292"/>
      <c r="K277" s="4"/>
      <c r="L277" s="4"/>
      <c r="M277" s="4"/>
      <c r="N277" s="4"/>
      <c r="O277" s="4"/>
      <c r="P277" s="167"/>
      <c r="Q277" s="168"/>
      <c r="R277" s="7" t="str">
        <f t="shared" si="2777"/>
        <v>【】</v>
      </c>
      <c r="S277" s="495">
        <f t="shared" ref="S277" si="2799">B277</f>
        <v>0</v>
      </c>
      <c r="T277" s="498"/>
      <c r="U277" s="498"/>
      <c r="V277" s="498"/>
      <c r="W277" s="498"/>
      <c r="X277" s="498"/>
      <c r="Y277" s="498"/>
      <c r="Z277" s="498"/>
      <c r="AA277" s="292"/>
      <c r="AB277" s="4"/>
      <c r="AC277" s="4"/>
      <c r="AD277" s="4"/>
      <c r="AE277" s="4"/>
      <c r="AF277" s="4"/>
      <c r="AH277" s="216"/>
      <c r="AI277" s="185"/>
      <c r="AJ277" s="185"/>
      <c r="AK277" s="185"/>
      <c r="AL277" s="185"/>
      <c r="AM277" s="185"/>
    </row>
    <row r="278" spans="1:39" ht="19.899999999999999" customHeight="1">
      <c r="A278" s="201">
        <f>'様式4-1'!A278</f>
        <v>0</v>
      </c>
      <c r="B278" s="5" t="s">
        <v>11</v>
      </c>
      <c r="C278" s="5">
        <f>'様式4-1'!C278</f>
        <v>0</v>
      </c>
      <c r="D278" s="5">
        <f>'様式4-1'!D278</f>
        <v>0</v>
      </c>
      <c r="E278" s="5" t="s">
        <v>11</v>
      </c>
      <c r="F278" s="5">
        <f>'様式4-1'!F278</f>
        <v>0</v>
      </c>
      <c r="G278" s="5">
        <f>'様式4-1'!G278</f>
        <v>0</v>
      </c>
      <c r="H278" s="5" t="s">
        <v>11</v>
      </c>
      <c r="I278" s="5">
        <f>'様式4-1'!I278</f>
        <v>0</v>
      </c>
      <c r="J278" s="5">
        <f>'様式4-1'!J278</f>
        <v>0</v>
      </c>
      <c r="K278" s="3">
        <f t="shared" ref="K278" si="2800">IF(I278&gt;0,A278*C278*F278*I278,IF(F278&gt;0,A278*C278*F278,A278*C278))</f>
        <v>0</v>
      </c>
      <c r="L278" s="3">
        <f t="shared" ref="L278" si="2801">K278-O278</f>
        <v>0</v>
      </c>
      <c r="M278" s="3">
        <f t="shared" ref="M278" si="2802">ROUNDDOWN(L278/2,0)</f>
        <v>0</v>
      </c>
      <c r="N278" s="3">
        <f t="shared" ref="N278" si="2803">L278-M278</f>
        <v>0</v>
      </c>
      <c r="O278" s="3">
        <f>'様式4-1'!O278</f>
        <v>0</v>
      </c>
      <c r="P278" s="167"/>
      <c r="Q278" s="168"/>
      <c r="R278" s="175">
        <f t="shared" si="2777"/>
        <v>0</v>
      </c>
      <c r="S278" s="5" t="s">
        <v>11</v>
      </c>
      <c r="T278" s="176">
        <f t="shared" ref="T278" si="2804">C278</f>
        <v>0</v>
      </c>
      <c r="U278" s="176">
        <f t="shared" ref="U278" si="2805">D278</f>
        <v>0</v>
      </c>
      <c r="V278" s="5" t="s">
        <v>11</v>
      </c>
      <c r="W278" s="176">
        <f t="shared" ref="W278" si="2806">F278</f>
        <v>0</v>
      </c>
      <c r="X278" s="176">
        <f t="shared" ref="X278" si="2807">G278</f>
        <v>0</v>
      </c>
      <c r="Y278" s="5" t="s">
        <v>11</v>
      </c>
      <c r="Z278" s="176">
        <f t="shared" ref="Z278" si="2808">I278</f>
        <v>0</v>
      </c>
      <c r="AA278" s="176">
        <f t="shared" ref="AA278" si="2809">J278</f>
        <v>0</v>
      </c>
      <c r="AB278" s="3">
        <f t="shared" ref="AB278" si="2810">IF(Z278&gt;0,R278*T278*W278*Z278,IF(W278&gt;0,R278*T278*W278,R278*T278))</f>
        <v>0</v>
      </c>
      <c r="AC278" s="3">
        <f t="shared" ref="AC278" si="2811">AB278-AF278</f>
        <v>0</v>
      </c>
      <c r="AD278" s="3">
        <f t="shared" ref="AD278" si="2812">ROUNDDOWN(AC278/2,0)</f>
        <v>0</v>
      </c>
      <c r="AE278" s="3">
        <f t="shared" ref="AE278" si="2813">AC278-AD278</f>
        <v>0</v>
      </c>
      <c r="AF278" s="177">
        <f t="shared" ref="AF278" si="2814">O278</f>
        <v>0</v>
      </c>
      <c r="AH278" s="217" t="str">
        <f t="shared" ref="AH278:AH284" si="2815">IF(AB278&gt;=1000000,"相見積書提出必要",IF(AB278&gt;=100000,"見積書提出必要",""))</f>
        <v/>
      </c>
      <c r="AI278" s="186">
        <f t="shared" ref="AI278" si="2816">AB278-K278</f>
        <v>0</v>
      </c>
      <c r="AJ278" s="186">
        <f t="shared" ref="AJ278" si="2817">AC278-L278</f>
        <v>0</v>
      </c>
      <c r="AK278" s="186">
        <f t="shared" ref="AK278" si="2818">AD278-M278</f>
        <v>0</v>
      </c>
      <c r="AL278" s="186">
        <f t="shared" ref="AL278" si="2819">AE278-N278</f>
        <v>0</v>
      </c>
      <c r="AM278" s="186">
        <f t="shared" ref="AM278" si="2820">AF278-O278</f>
        <v>0</v>
      </c>
    </row>
    <row r="279" spans="1:39" ht="19.899999999999999" customHeight="1">
      <c r="A279" s="200" t="str">
        <f>'様式4-1'!A279</f>
        <v>【】</v>
      </c>
      <c r="B279" s="493">
        <f>'様式4-1'!B279</f>
        <v>0</v>
      </c>
      <c r="C279" s="497"/>
      <c r="D279" s="497"/>
      <c r="E279" s="497"/>
      <c r="F279" s="497"/>
      <c r="G279" s="497"/>
      <c r="H279" s="497"/>
      <c r="I279" s="497"/>
      <c r="J279" s="292"/>
      <c r="K279" s="4"/>
      <c r="L279" s="4"/>
      <c r="M279" s="4"/>
      <c r="N279" s="4"/>
      <c r="O279" s="4"/>
      <c r="P279" s="167"/>
      <c r="Q279" s="168"/>
      <c r="R279" s="7" t="str">
        <f t="shared" si="2777"/>
        <v>【】</v>
      </c>
      <c r="S279" s="495">
        <f t="shared" ref="S279" si="2821">B279</f>
        <v>0</v>
      </c>
      <c r="T279" s="498"/>
      <c r="U279" s="498"/>
      <c r="V279" s="498"/>
      <c r="W279" s="498"/>
      <c r="X279" s="498"/>
      <c r="Y279" s="498"/>
      <c r="Z279" s="498"/>
      <c r="AA279" s="292"/>
      <c r="AB279" s="4"/>
      <c r="AC279" s="4"/>
      <c r="AD279" s="4"/>
      <c r="AE279" s="4"/>
      <c r="AF279" s="4"/>
      <c r="AH279" s="216"/>
      <c r="AI279" s="185"/>
      <c r="AJ279" s="185"/>
      <c r="AK279" s="185"/>
      <c r="AL279" s="185"/>
      <c r="AM279" s="185"/>
    </row>
    <row r="280" spans="1:39" ht="19.899999999999999" customHeight="1">
      <c r="A280" s="201">
        <f>'様式4-1'!A280</f>
        <v>0</v>
      </c>
      <c r="B280" s="5" t="s">
        <v>11</v>
      </c>
      <c r="C280" s="5">
        <f>'様式4-1'!C280</f>
        <v>0</v>
      </c>
      <c r="D280" s="5">
        <f>'様式4-1'!D280</f>
        <v>0</v>
      </c>
      <c r="E280" s="5" t="s">
        <v>11</v>
      </c>
      <c r="F280" s="5">
        <f>'様式4-1'!F280</f>
        <v>0</v>
      </c>
      <c r="G280" s="5">
        <f>'様式4-1'!G280</f>
        <v>0</v>
      </c>
      <c r="H280" s="5" t="s">
        <v>11</v>
      </c>
      <c r="I280" s="5">
        <f>'様式4-1'!I280</f>
        <v>0</v>
      </c>
      <c r="J280" s="5">
        <f>'様式4-1'!J280</f>
        <v>0</v>
      </c>
      <c r="K280" s="3">
        <f t="shared" ref="K280" si="2822">IF(I280&gt;0,A280*C280*F280*I280,IF(F280&gt;0,A280*C280*F280,A280*C280))</f>
        <v>0</v>
      </c>
      <c r="L280" s="3">
        <f t="shared" ref="L280" si="2823">K280-O280</f>
        <v>0</v>
      </c>
      <c r="M280" s="3">
        <f t="shared" ref="M280" si="2824">ROUNDDOWN(L280/2,0)</f>
        <v>0</v>
      </c>
      <c r="N280" s="3">
        <f t="shared" ref="N280" si="2825">L280-M280</f>
        <v>0</v>
      </c>
      <c r="O280" s="3">
        <f>'様式4-1'!O280</f>
        <v>0</v>
      </c>
      <c r="P280" s="167"/>
      <c r="Q280" s="168"/>
      <c r="R280" s="175">
        <f t="shared" si="2777"/>
        <v>0</v>
      </c>
      <c r="S280" s="5" t="s">
        <v>11</v>
      </c>
      <c r="T280" s="176">
        <f t="shared" ref="T280" si="2826">C280</f>
        <v>0</v>
      </c>
      <c r="U280" s="176">
        <f t="shared" ref="U280" si="2827">D280</f>
        <v>0</v>
      </c>
      <c r="V280" s="5" t="s">
        <v>11</v>
      </c>
      <c r="W280" s="176">
        <f t="shared" ref="W280" si="2828">F280</f>
        <v>0</v>
      </c>
      <c r="X280" s="176">
        <f t="shared" ref="X280" si="2829">G280</f>
        <v>0</v>
      </c>
      <c r="Y280" s="5" t="s">
        <v>11</v>
      </c>
      <c r="Z280" s="176">
        <f t="shared" ref="Z280" si="2830">I280</f>
        <v>0</v>
      </c>
      <c r="AA280" s="176">
        <f t="shared" ref="AA280" si="2831">J280</f>
        <v>0</v>
      </c>
      <c r="AB280" s="3">
        <f t="shared" ref="AB280" si="2832">IF(Z280&gt;0,R280*T280*W280*Z280,IF(W280&gt;0,R280*T280*W280,R280*T280))</f>
        <v>0</v>
      </c>
      <c r="AC280" s="3">
        <f t="shared" ref="AC280" si="2833">AB280-AF280</f>
        <v>0</v>
      </c>
      <c r="AD280" s="3">
        <f t="shared" ref="AD280" si="2834">ROUNDDOWN(AC280/2,0)</f>
        <v>0</v>
      </c>
      <c r="AE280" s="3">
        <f t="shared" ref="AE280" si="2835">AC280-AD280</f>
        <v>0</v>
      </c>
      <c r="AF280" s="177">
        <f t="shared" ref="AF280" si="2836">O280</f>
        <v>0</v>
      </c>
      <c r="AH280" s="217" t="str">
        <f t="shared" si="2815"/>
        <v/>
      </c>
      <c r="AI280" s="186">
        <f t="shared" ref="AI280" si="2837">AB280-K280</f>
        <v>0</v>
      </c>
      <c r="AJ280" s="186">
        <f t="shared" ref="AJ280" si="2838">AC280-L280</f>
        <v>0</v>
      </c>
      <c r="AK280" s="186">
        <f t="shared" ref="AK280" si="2839">AD280-M280</f>
        <v>0</v>
      </c>
      <c r="AL280" s="186">
        <f t="shared" ref="AL280" si="2840">AE280-N280</f>
        <v>0</v>
      </c>
      <c r="AM280" s="186">
        <f t="shared" ref="AM280" si="2841">AF280-O280</f>
        <v>0</v>
      </c>
    </row>
    <row r="281" spans="1:39" ht="19.899999999999999" customHeight="1">
      <c r="A281" s="200" t="str">
        <f>'様式4-1'!A281</f>
        <v>【】</v>
      </c>
      <c r="B281" s="493">
        <f>'様式4-1'!B281</f>
        <v>0</v>
      </c>
      <c r="C281" s="497"/>
      <c r="D281" s="497"/>
      <c r="E281" s="497"/>
      <c r="F281" s="497"/>
      <c r="G281" s="497"/>
      <c r="H281" s="497"/>
      <c r="I281" s="497"/>
      <c r="J281" s="292"/>
      <c r="K281" s="4"/>
      <c r="L281" s="4"/>
      <c r="M281" s="4"/>
      <c r="N281" s="4"/>
      <c r="O281" s="4"/>
      <c r="P281" s="167"/>
      <c r="Q281" s="168"/>
      <c r="R281" s="7" t="str">
        <f t="shared" si="2777"/>
        <v>【】</v>
      </c>
      <c r="S281" s="495">
        <f t="shared" ref="S281" si="2842">B281</f>
        <v>0</v>
      </c>
      <c r="T281" s="498"/>
      <c r="U281" s="498"/>
      <c r="V281" s="498"/>
      <c r="W281" s="498"/>
      <c r="X281" s="498"/>
      <c r="Y281" s="498"/>
      <c r="Z281" s="498"/>
      <c r="AA281" s="292"/>
      <c r="AB281" s="4"/>
      <c r="AC281" s="4"/>
      <c r="AD281" s="4"/>
      <c r="AE281" s="4"/>
      <c r="AF281" s="4"/>
      <c r="AH281" s="216"/>
      <c r="AI281" s="185"/>
      <c r="AJ281" s="185"/>
      <c r="AK281" s="185"/>
      <c r="AL281" s="185"/>
      <c r="AM281" s="185"/>
    </row>
    <row r="282" spans="1:39" ht="19.899999999999999" customHeight="1">
      <c r="A282" s="201">
        <f>'様式4-1'!A282</f>
        <v>0</v>
      </c>
      <c r="B282" s="5" t="s">
        <v>11</v>
      </c>
      <c r="C282" s="5">
        <f>'様式4-1'!C282</f>
        <v>0</v>
      </c>
      <c r="D282" s="5">
        <f>'様式4-1'!D282</f>
        <v>0</v>
      </c>
      <c r="E282" s="5" t="s">
        <v>11</v>
      </c>
      <c r="F282" s="5">
        <f>'様式4-1'!F282</f>
        <v>0</v>
      </c>
      <c r="G282" s="5">
        <f>'様式4-1'!G282</f>
        <v>0</v>
      </c>
      <c r="H282" s="5" t="s">
        <v>11</v>
      </c>
      <c r="I282" s="5">
        <f>'様式4-1'!I282</f>
        <v>0</v>
      </c>
      <c r="J282" s="5">
        <f>'様式4-1'!J282</f>
        <v>0</v>
      </c>
      <c r="K282" s="3">
        <f t="shared" ref="K282" si="2843">IF(I282&gt;0,A282*C282*F282*I282,IF(F282&gt;0,A282*C282*F282,A282*C282))</f>
        <v>0</v>
      </c>
      <c r="L282" s="3">
        <f t="shared" ref="L282" si="2844">K282-O282</f>
        <v>0</v>
      </c>
      <c r="M282" s="3">
        <f t="shared" ref="M282" si="2845">ROUNDDOWN(L282/2,0)</f>
        <v>0</v>
      </c>
      <c r="N282" s="3">
        <f t="shared" ref="N282" si="2846">L282-M282</f>
        <v>0</v>
      </c>
      <c r="O282" s="3">
        <f>'様式4-1'!O282</f>
        <v>0</v>
      </c>
      <c r="P282" s="167"/>
      <c r="Q282" s="168"/>
      <c r="R282" s="175">
        <f t="shared" si="2777"/>
        <v>0</v>
      </c>
      <c r="S282" s="5" t="s">
        <v>11</v>
      </c>
      <c r="T282" s="176">
        <f t="shared" ref="T282" si="2847">C282</f>
        <v>0</v>
      </c>
      <c r="U282" s="176">
        <f t="shared" ref="U282" si="2848">D282</f>
        <v>0</v>
      </c>
      <c r="V282" s="5" t="s">
        <v>11</v>
      </c>
      <c r="W282" s="176">
        <f t="shared" ref="W282" si="2849">F282</f>
        <v>0</v>
      </c>
      <c r="X282" s="176">
        <f t="shared" ref="X282" si="2850">G282</f>
        <v>0</v>
      </c>
      <c r="Y282" s="5" t="s">
        <v>11</v>
      </c>
      <c r="Z282" s="176">
        <f t="shared" ref="Z282" si="2851">I282</f>
        <v>0</v>
      </c>
      <c r="AA282" s="176">
        <f t="shared" ref="AA282" si="2852">J282</f>
        <v>0</v>
      </c>
      <c r="AB282" s="3">
        <f t="shared" ref="AB282" si="2853">IF(Z282&gt;0,R282*T282*W282*Z282,IF(W282&gt;0,R282*T282*W282,R282*T282))</f>
        <v>0</v>
      </c>
      <c r="AC282" s="3">
        <f t="shared" ref="AC282" si="2854">AB282-AF282</f>
        <v>0</v>
      </c>
      <c r="AD282" s="3">
        <f t="shared" ref="AD282" si="2855">ROUNDDOWN(AC282/2,0)</f>
        <v>0</v>
      </c>
      <c r="AE282" s="3">
        <f t="shared" ref="AE282" si="2856">AC282-AD282</f>
        <v>0</v>
      </c>
      <c r="AF282" s="177">
        <f t="shared" ref="AF282" si="2857">O282</f>
        <v>0</v>
      </c>
      <c r="AH282" s="217" t="str">
        <f t="shared" si="2815"/>
        <v/>
      </c>
      <c r="AI282" s="186">
        <f t="shared" ref="AI282" si="2858">AB282-K282</f>
        <v>0</v>
      </c>
      <c r="AJ282" s="186">
        <f t="shared" ref="AJ282" si="2859">AC282-L282</f>
        <v>0</v>
      </c>
      <c r="AK282" s="186">
        <f t="shared" ref="AK282" si="2860">AD282-M282</f>
        <v>0</v>
      </c>
      <c r="AL282" s="186">
        <f t="shared" ref="AL282" si="2861">AE282-N282</f>
        <v>0</v>
      </c>
      <c r="AM282" s="186">
        <f t="shared" ref="AM282" si="2862">AF282-O282</f>
        <v>0</v>
      </c>
    </row>
    <row r="283" spans="1:39" ht="19.899999999999999" customHeight="1">
      <c r="A283" s="200" t="str">
        <f>'様式4-1'!A283</f>
        <v>【】</v>
      </c>
      <c r="B283" s="493">
        <f>'様式4-1'!B283</f>
        <v>0</v>
      </c>
      <c r="C283" s="497"/>
      <c r="D283" s="497"/>
      <c r="E283" s="497"/>
      <c r="F283" s="497"/>
      <c r="G283" s="497"/>
      <c r="H283" s="497"/>
      <c r="I283" s="497"/>
      <c r="J283" s="292"/>
      <c r="K283" s="4"/>
      <c r="L283" s="4"/>
      <c r="M283" s="4"/>
      <c r="N283" s="4"/>
      <c r="O283" s="4"/>
      <c r="P283" s="167"/>
      <c r="Q283" s="168"/>
      <c r="R283" s="7" t="str">
        <f t="shared" si="2777"/>
        <v>【】</v>
      </c>
      <c r="S283" s="495">
        <f t="shared" ref="S283" si="2863">B283</f>
        <v>0</v>
      </c>
      <c r="T283" s="498"/>
      <c r="U283" s="498"/>
      <c r="V283" s="498"/>
      <c r="W283" s="498"/>
      <c r="X283" s="498"/>
      <c r="Y283" s="498"/>
      <c r="Z283" s="498"/>
      <c r="AA283" s="292"/>
      <c r="AB283" s="4"/>
      <c r="AC283" s="4"/>
      <c r="AD283" s="4"/>
      <c r="AE283" s="4"/>
      <c r="AF283" s="4"/>
      <c r="AH283" s="216"/>
      <c r="AI283" s="185"/>
      <c r="AJ283" s="185"/>
      <c r="AK283" s="185"/>
      <c r="AL283" s="185"/>
      <c r="AM283" s="185"/>
    </row>
    <row r="284" spans="1:39" ht="19.899999999999999" customHeight="1">
      <c r="A284" s="201">
        <f>'様式4-1'!A284</f>
        <v>0</v>
      </c>
      <c r="B284" s="5" t="s">
        <v>11</v>
      </c>
      <c r="C284" s="5">
        <f>'様式4-1'!C284</f>
        <v>0</v>
      </c>
      <c r="D284" s="5">
        <f>'様式4-1'!D284</f>
        <v>0</v>
      </c>
      <c r="E284" s="5" t="s">
        <v>11</v>
      </c>
      <c r="F284" s="5">
        <f>'様式4-1'!F284</f>
        <v>0</v>
      </c>
      <c r="G284" s="5">
        <f>'様式4-1'!G284</f>
        <v>0</v>
      </c>
      <c r="H284" s="5" t="s">
        <v>11</v>
      </c>
      <c r="I284" s="5">
        <f>'様式4-1'!I284</f>
        <v>0</v>
      </c>
      <c r="J284" s="5">
        <f>'様式4-1'!J284</f>
        <v>0</v>
      </c>
      <c r="K284" s="3">
        <f t="shared" ref="K284" si="2864">IF(I284&gt;0,A284*C284*F284*I284,IF(F284&gt;0,A284*C284*F284,A284*C284))</f>
        <v>0</v>
      </c>
      <c r="L284" s="3">
        <f t="shared" ref="L284" si="2865">K284-O284</f>
        <v>0</v>
      </c>
      <c r="M284" s="3">
        <f t="shared" ref="M284" si="2866">ROUNDDOWN(L284/2,0)</f>
        <v>0</v>
      </c>
      <c r="N284" s="3">
        <f t="shared" ref="N284" si="2867">L284-M284</f>
        <v>0</v>
      </c>
      <c r="O284" s="3">
        <f>'様式4-1'!O284</f>
        <v>0</v>
      </c>
      <c r="P284" s="167"/>
      <c r="Q284" s="168"/>
      <c r="R284" s="175">
        <f t="shared" si="2777"/>
        <v>0</v>
      </c>
      <c r="S284" s="5" t="s">
        <v>11</v>
      </c>
      <c r="T284" s="176">
        <f t="shared" ref="T284:U284" si="2868">C284</f>
        <v>0</v>
      </c>
      <c r="U284" s="176">
        <f t="shared" si="2868"/>
        <v>0</v>
      </c>
      <c r="V284" s="5" t="s">
        <v>11</v>
      </c>
      <c r="W284" s="176">
        <f t="shared" ref="W284:X284" si="2869">F284</f>
        <v>0</v>
      </c>
      <c r="X284" s="176">
        <f t="shared" si="2869"/>
        <v>0</v>
      </c>
      <c r="Y284" s="5" t="s">
        <v>11</v>
      </c>
      <c r="Z284" s="176">
        <f t="shared" ref="Z284:AA284" si="2870">I284</f>
        <v>0</v>
      </c>
      <c r="AA284" s="176">
        <f t="shared" si="2870"/>
        <v>0</v>
      </c>
      <c r="AB284" s="3">
        <f t="shared" ref="AB284" si="2871">IF(Z284&gt;0,R284*T284*W284*Z284,IF(W284&gt;0,R284*T284*W284,R284*T284))</f>
        <v>0</v>
      </c>
      <c r="AC284" s="3">
        <f t="shared" ref="AC284" si="2872">AB284-AF284</f>
        <v>0</v>
      </c>
      <c r="AD284" s="3">
        <f t="shared" ref="AD284" si="2873">ROUNDDOWN(AC284/2,0)</f>
        <v>0</v>
      </c>
      <c r="AE284" s="3">
        <f t="shared" ref="AE284" si="2874">AC284-AD284</f>
        <v>0</v>
      </c>
      <c r="AF284" s="177">
        <f t="shared" ref="AF284" si="2875">O284</f>
        <v>0</v>
      </c>
      <c r="AH284" s="217" t="str">
        <f t="shared" si="2815"/>
        <v/>
      </c>
      <c r="AI284" s="186">
        <f t="shared" ref="AI284" si="2876">AB284-K284</f>
        <v>0</v>
      </c>
      <c r="AJ284" s="186">
        <f t="shared" ref="AJ284" si="2877">AC284-L284</f>
        <v>0</v>
      </c>
      <c r="AK284" s="186">
        <f t="shared" ref="AK284" si="2878">AD284-M284</f>
        <v>0</v>
      </c>
      <c r="AL284" s="186">
        <f t="shared" ref="AL284" si="2879">AE284-N284</f>
        <v>0</v>
      </c>
      <c r="AM284" s="186">
        <f t="shared" ref="AM284" si="2880">AF284-O284</f>
        <v>0</v>
      </c>
    </row>
    <row r="285" spans="1:39" ht="19.899999999999999" customHeight="1">
      <c r="A285" s="270" t="s">
        <v>33</v>
      </c>
      <c r="B285" s="299"/>
      <c r="C285" s="299"/>
      <c r="D285" s="299"/>
      <c r="E285" s="299"/>
      <c r="F285" s="299"/>
      <c r="G285" s="299"/>
      <c r="H285" s="299"/>
      <c r="I285" s="299"/>
      <c r="J285" s="300"/>
      <c r="K285" s="11">
        <f>SUM(K275:K284)</f>
        <v>0</v>
      </c>
      <c r="L285" s="11">
        <f>SUM(L275:L284)</f>
        <v>0</v>
      </c>
      <c r="M285" s="11">
        <f>SUM(M275:M284)</f>
        <v>0</v>
      </c>
      <c r="N285" s="11">
        <f>SUM(N275:N284)</f>
        <v>0</v>
      </c>
      <c r="O285" s="11">
        <f>SUM(O275:O284)</f>
        <v>0</v>
      </c>
      <c r="P285" s="167"/>
      <c r="Q285" s="168"/>
      <c r="R285" s="270" t="s">
        <v>33</v>
      </c>
      <c r="S285" s="299"/>
      <c r="T285" s="299"/>
      <c r="U285" s="299"/>
      <c r="V285" s="299"/>
      <c r="W285" s="299"/>
      <c r="X285" s="299"/>
      <c r="Y285" s="299"/>
      <c r="Z285" s="299"/>
      <c r="AA285" s="300"/>
      <c r="AB285" s="11">
        <f>SUM(AB275:AB284)</f>
        <v>0</v>
      </c>
      <c r="AC285" s="11">
        <f>SUM(AC275:AC284)</f>
        <v>0</v>
      </c>
      <c r="AD285" s="11">
        <f>SUM(AD275:AD284)</f>
        <v>0</v>
      </c>
      <c r="AE285" s="11">
        <f>SUM(AE275:AE284)</f>
        <v>0</v>
      </c>
      <c r="AF285" s="11">
        <f>SUM(AF275:AF284)</f>
        <v>0</v>
      </c>
      <c r="AH285" s="218"/>
      <c r="AI285" s="195">
        <f>SUM(AI275:AI284)</f>
        <v>0</v>
      </c>
      <c r="AJ285" s="195">
        <f>SUM(AJ275:AJ284)</f>
        <v>0</v>
      </c>
      <c r="AK285" s="195">
        <f>SUM(AK275:AK284)</f>
        <v>0</v>
      </c>
      <c r="AL285" s="195">
        <f>SUM(AL275:AL284)</f>
        <v>0</v>
      </c>
      <c r="AM285" s="195">
        <f>SUM(AM275:AM284)</f>
        <v>0</v>
      </c>
    </row>
    <row r="286" spans="1:39" ht="19.899999999999999" customHeight="1"/>
    <row r="287" spans="1:39" ht="19.899999999999999" customHeight="1"/>
    <row r="288" spans="1:39"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row r="431" ht="19.899999999999999" customHeight="1"/>
    <row r="432" ht="19.899999999999999" customHeight="1"/>
    <row r="433" ht="19.899999999999999" customHeight="1"/>
    <row r="434" ht="19.899999999999999" customHeight="1"/>
    <row r="435" ht="19.899999999999999" customHeight="1"/>
    <row r="436" ht="19.899999999999999" customHeight="1"/>
    <row r="437" ht="19.899999999999999" customHeight="1"/>
    <row r="438" ht="19.899999999999999" customHeight="1"/>
    <row r="439" ht="19.899999999999999" customHeight="1"/>
    <row r="440" ht="19.899999999999999" customHeight="1"/>
    <row r="441" ht="19.899999999999999" customHeight="1"/>
    <row r="442" ht="19.899999999999999" customHeight="1"/>
    <row r="443" ht="19.899999999999999" customHeight="1"/>
    <row r="444" ht="19.899999999999999" customHeight="1"/>
    <row r="445" ht="19.899999999999999" customHeight="1"/>
    <row r="446" ht="19.899999999999999" customHeight="1"/>
    <row r="447" ht="19.899999999999999" customHeight="1"/>
    <row r="448" ht="19.899999999999999" customHeight="1"/>
    <row r="449" ht="19.899999999999999" customHeight="1"/>
    <row r="450" ht="19.899999999999999" customHeight="1"/>
    <row r="451" ht="19.899999999999999" customHeight="1"/>
    <row r="452" ht="19.899999999999999" customHeight="1"/>
    <row r="453" ht="19.899999999999999" customHeight="1"/>
    <row r="454" ht="19.899999999999999" customHeight="1"/>
    <row r="455" ht="19.899999999999999" customHeight="1"/>
    <row r="456" ht="19.899999999999999" customHeight="1"/>
    <row r="457" ht="19.899999999999999" customHeight="1"/>
    <row r="458" ht="19.899999999999999" customHeight="1"/>
    <row r="459" ht="19.899999999999999" customHeight="1"/>
    <row r="460" ht="19.899999999999999" customHeight="1"/>
    <row r="461" ht="19.899999999999999" customHeight="1"/>
    <row r="462" ht="19.899999999999999" customHeight="1"/>
    <row r="463" ht="19.899999999999999" customHeight="1"/>
    <row r="464" ht="19.899999999999999" customHeight="1"/>
    <row r="465" ht="19.899999999999999" customHeight="1"/>
    <row r="466" ht="19.899999999999999" customHeight="1"/>
    <row r="467" ht="19.899999999999999" customHeight="1"/>
    <row r="468" ht="19.899999999999999" customHeight="1"/>
    <row r="469" ht="19.899999999999999" customHeight="1"/>
    <row r="470" ht="19.899999999999999" customHeight="1"/>
    <row r="471" ht="19.899999999999999" customHeight="1"/>
    <row r="472" ht="19.899999999999999" customHeight="1"/>
    <row r="473" ht="19.899999999999999" customHeight="1"/>
    <row r="474" ht="19.899999999999999" customHeight="1"/>
    <row r="475" ht="19.899999999999999" customHeight="1"/>
    <row r="476" ht="19.899999999999999" customHeight="1"/>
    <row r="477" ht="19.899999999999999" customHeight="1"/>
    <row r="478" ht="19.899999999999999" customHeight="1"/>
    <row r="479" ht="19.899999999999999" customHeight="1"/>
    <row r="480" ht="19.899999999999999" customHeight="1"/>
    <row r="481" ht="19.899999999999999" customHeight="1"/>
    <row r="482" ht="19.899999999999999" customHeight="1"/>
    <row r="483" ht="19.899999999999999" customHeight="1"/>
    <row r="484" ht="19.899999999999999" customHeight="1"/>
    <row r="485" ht="19.899999999999999" customHeight="1"/>
    <row r="486" ht="19.899999999999999" customHeight="1"/>
    <row r="487" ht="19.899999999999999" customHeight="1"/>
    <row r="488" ht="19.899999999999999" customHeight="1"/>
    <row r="489" ht="19.899999999999999" customHeight="1"/>
    <row r="490" ht="19.899999999999999" customHeight="1"/>
    <row r="491" ht="19.899999999999999" customHeight="1"/>
    <row r="492" ht="19.899999999999999" customHeight="1"/>
    <row r="493" ht="19.899999999999999" customHeight="1"/>
    <row r="494" ht="19.899999999999999" customHeight="1"/>
    <row r="495" ht="19.899999999999999" customHeight="1"/>
    <row r="496" ht="19.899999999999999" customHeight="1"/>
    <row r="497" ht="19.899999999999999" customHeight="1"/>
    <row r="498" ht="19.899999999999999" customHeight="1"/>
    <row r="499" ht="19.899999999999999" customHeight="1"/>
    <row r="500" ht="19.899999999999999" customHeight="1"/>
    <row r="501" ht="19.899999999999999" customHeight="1"/>
    <row r="502" ht="19.899999999999999" customHeight="1"/>
    <row r="503" ht="19.899999999999999" customHeight="1"/>
    <row r="504" ht="19.899999999999999" customHeight="1"/>
    <row r="505" ht="19.899999999999999" customHeight="1"/>
    <row r="506" ht="19.899999999999999" customHeight="1"/>
    <row r="507" ht="19.899999999999999" customHeight="1"/>
    <row r="508" ht="19.899999999999999" customHeight="1"/>
    <row r="509" ht="19.899999999999999" customHeight="1"/>
    <row r="510" ht="19.899999999999999" customHeight="1"/>
    <row r="511" ht="19.899999999999999" customHeight="1"/>
    <row r="512" ht="19.899999999999999" customHeight="1"/>
    <row r="513" ht="19.899999999999999" customHeight="1"/>
    <row r="514" ht="19.899999999999999" customHeight="1"/>
    <row r="515" ht="19.899999999999999" customHeight="1"/>
    <row r="516" ht="19.899999999999999" customHeight="1"/>
    <row r="517" ht="19.899999999999999" customHeight="1"/>
    <row r="518" ht="19.899999999999999" customHeight="1"/>
    <row r="519" ht="19.899999999999999" customHeight="1"/>
    <row r="520" ht="19.899999999999999" customHeight="1"/>
    <row r="521" ht="19.899999999999999" customHeight="1"/>
    <row r="522" ht="19.899999999999999" customHeight="1"/>
    <row r="523" ht="19.899999999999999" customHeight="1"/>
    <row r="524" ht="19.899999999999999" customHeight="1"/>
    <row r="525" ht="19.899999999999999" customHeight="1"/>
    <row r="526" ht="19.899999999999999" customHeight="1"/>
    <row r="527" ht="19.899999999999999" customHeight="1"/>
    <row r="528" ht="19.899999999999999" customHeight="1"/>
    <row r="529" ht="19.899999999999999" customHeight="1"/>
    <row r="530" ht="19.899999999999999" customHeight="1"/>
    <row r="531" ht="19.899999999999999" customHeight="1"/>
    <row r="532" ht="19.899999999999999" customHeight="1"/>
    <row r="533" ht="19.899999999999999" customHeight="1"/>
    <row r="534" ht="19.899999999999999" customHeight="1"/>
    <row r="535" ht="19.899999999999999" customHeight="1"/>
    <row r="536" ht="19.899999999999999" customHeight="1"/>
    <row r="537" ht="19.899999999999999" customHeight="1"/>
    <row r="538" ht="19.899999999999999" customHeight="1"/>
    <row r="539" ht="19.899999999999999" customHeight="1"/>
    <row r="540" ht="19.899999999999999" customHeight="1"/>
    <row r="541" ht="19.899999999999999" customHeight="1"/>
    <row r="542" ht="19.899999999999999" customHeight="1"/>
    <row r="543" ht="19.899999999999999" customHeight="1"/>
    <row r="544" ht="19.899999999999999" customHeight="1"/>
    <row r="545" ht="19.899999999999999" customHeight="1"/>
    <row r="546" ht="19.899999999999999" customHeight="1"/>
    <row r="547" ht="19.899999999999999" customHeight="1"/>
    <row r="548" ht="19.899999999999999" customHeight="1"/>
    <row r="549" ht="19.899999999999999" customHeight="1"/>
    <row r="550" ht="19.899999999999999" customHeight="1"/>
    <row r="551" ht="19.899999999999999" customHeight="1"/>
    <row r="552" ht="19.899999999999999" customHeight="1"/>
    <row r="553" ht="19.899999999999999" customHeight="1"/>
    <row r="554" ht="19.899999999999999" customHeight="1"/>
    <row r="555" ht="19.899999999999999" customHeight="1"/>
    <row r="556" ht="19.899999999999999" customHeight="1"/>
    <row r="557" ht="19.899999999999999" customHeight="1"/>
    <row r="558" ht="19.899999999999999" customHeight="1"/>
    <row r="559" ht="19.899999999999999" customHeight="1"/>
    <row r="560" ht="19.899999999999999" customHeight="1"/>
  </sheetData>
  <sheetProtection formatCells="0" formatRows="0"/>
  <mergeCells count="335">
    <mergeCell ref="AH3:AH4"/>
    <mergeCell ref="AH168:AH169"/>
    <mergeCell ref="AH203:AH204"/>
    <mergeCell ref="AH238:AH239"/>
    <mergeCell ref="AH273:AH274"/>
    <mergeCell ref="B9:J9"/>
    <mergeCell ref="B11:J11"/>
    <mergeCell ref="S7:AA7"/>
    <mergeCell ref="S9:AA9"/>
    <mergeCell ref="S11:AA11"/>
    <mergeCell ref="B13:J13"/>
    <mergeCell ref="A3:J4"/>
    <mergeCell ref="K3:K4"/>
    <mergeCell ref="L3:N3"/>
    <mergeCell ref="N4:O4"/>
    <mergeCell ref="B5:J5"/>
    <mergeCell ref="B7:J7"/>
    <mergeCell ref="B21:J21"/>
    <mergeCell ref="B23:J23"/>
    <mergeCell ref="S19:AA19"/>
    <mergeCell ref="S21:AA21"/>
    <mergeCell ref="S23:AA23"/>
    <mergeCell ref="B25:J25"/>
    <mergeCell ref="B15:J15"/>
    <mergeCell ref="B17:J17"/>
    <mergeCell ref="S13:AA13"/>
    <mergeCell ref="S15:AA15"/>
    <mergeCell ref="S17:AA17"/>
    <mergeCell ref="B19:J19"/>
    <mergeCell ref="AB168:AB169"/>
    <mergeCell ref="AC168:AE168"/>
    <mergeCell ref="AE169:AF169"/>
    <mergeCell ref="B27:J27"/>
    <mergeCell ref="B29:J29"/>
    <mergeCell ref="S25:AA25"/>
    <mergeCell ref="S27:AA27"/>
    <mergeCell ref="S29:AA29"/>
    <mergeCell ref="B31:J31"/>
    <mergeCell ref="S31:AA31"/>
    <mergeCell ref="B47:J47"/>
    <mergeCell ref="S47:AA47"/>
    <mergeCell ref="B37:J37"/>
    <mergeCell ref="S37:AA37"/>
    <mergeCell ref="B39:J39"/>
    <mergeCell ref="S39:AA39"/>
    <mergeCell ref="B49:J49"/>
    <mergeCell ref="S49:AA49"/>
    <mergeCell ref="B51:J51"/>
    <mergeCell ref="B172:J172"/>
    <mergeCell ref="B174:J174"/>
    <mergeCell ref="S170:AA170"/>
    <mergeCell ref="S172:AA172"/>
    <mergeCell ref="S174:AA174"/>
    <mergeCell ref="B176:J176"/>
    <mergeCell ref="B33:J33"/>
    <mergeCell ref="A165:J165"/>
    <mergeCell ref="A168:J169"/>
    <mergeCell ref="K168:K169"/>
    <mergeCell ref="L168:N168"/>
    <mergeCell ref="N169:O169"/>
    <mergeCell ref="B170:J170"/>
    <mergeCell ref="S33:AA33"/>
    <mergeCell ref="R165:AA165"/>
    <mergeCell ref="R168:AA169"/>
    <mergeCell ref="B35:J35"/>
    <mergeCell ref="S35:AA35"/>
    <mergeCell ref="B41:J41"/>
    <mergeCell ref="S41:AA41"/>
    <mergeCell ref="B43:J43"/>
    <mergeCell ref="S43:AA43"/>
    <mergeCell ref="B45:J45"/>
    <mergeCell ref="S45:AA45"/>
    <mergeCell ref="B184:J184"/>
    <mergeCell ref="B186:J186"/>
    <mergeCell ref="S182:AA182"/>
    <mergeCell ref="S184:AA184"/>
    <mergeCell ref="S186:AA186"/>
    <mergeCell ref="B188:J188"/>
    <mergeCell ref="B178:J178"/>
    <mergeCell ref="B180:J180"/>
    <mergeCell ref="S176:AA176"/>
    <mergeCell ref="S178:AA178"/>
    <mergeCell ref="S180:AA180"/>
    <mergeCell ref="B182:J182"/>
    <mergeCell ref="AB203:AB204"/>
    <mergeCell ref="AC203:AE203"/>
    <mergeCell ref="AE204:AF204"/>
    <mergeCell ref="B190:J190"/>
    <mergeCell ref="B192:J192"/>
    <mergeCell ref="S188:AA188"/>
    <mergeCell ref="S190:AA190"/>
    <mergeCell ref="S192:AA192"/>
    <mergeCell ref="B194:J194"/>
    <mergeCell ref="S194:AA194"/>
    <mergeCell ref="S196:AA196"/>
    <mergeCell ref="S198:AA198"/>
    <mergeCell ref="A200:J200"/>
    <mergeCell ref="A203:J204"/>
    <mergeCell ref="K203:K204"/>
    <mergeCell ref="L203:N203"/>
    <mergeCell ref="N204:O204"/>
    <mergeCell ref="R200:AA200"/>
    <mergeCell ref="R203:AA204"/>
    <mergeCell ref="B205:J205"/>
    <mergeCell ref="B207:J207"/>
    <mergeCell ref="B209:J209"/>
    <mergeCell ref="S205:AA205"/>
    <mergeCell ref="S207:AA207"/>
    <mergeCell ref="S209:AA209"/>
    <mergeCell ref="S211:AA211"/>
    <mergeCell ref="S213:AA213"/>
    <mergeCell ref="B196:J196"/>
    <mergeCell ref="B198:J198"/>
    <mergeCell ref="B217:J217"/>
    <mergeCell ref="B219:J219"/>
    <mergeCell ref="B221:J221"/>
    <mergeCell ref="S217:AA217"/>
    <mergeCell ref="S219:AA219"/>
    <mergeCell ref="S221:AA221"/>
    <mergeCell ref="B211:J211"/>
    <mergeCell ref="B213:J213"/>
    <mergeCell ref="B215:J215"/>
    <mergeCell ref="S215:AA215"/>
    <mergeCell ref="B229:J229"/>
    <mergeCell ref="B231:J231"/>
    <mergeCell ref="B233:J233"/>
    <mergeCell ref="S229:AA229"/>
    <mergeCell ref="S231:AA231"/>
    <mergeCell ref="S233:AA233"/>
    <mergeCell ref="B223:J223"/>
    <mergeCell ref="B225:J225"/>
    <mergeCell ref="B227:J227"/>
    <mergeCell ref="S223:AA223"/>
    <mergeCell ref="S225:AA225"/>
    <mergeCell ref="S227:AA227"/>
    <mergeCell ref="B246:J246"/>
    <mergeCell ref="B248:J248"/>
    <mergeCell ref="B250:J250"/>
    <mergeCell ref="S250:AA250"/>
    <mergeCell ref="B240:J240"/>
    <mergeCell ref="B242:J242"/>
    <mergeCell ref="B244:J244"/>
    <mergeCell ref="A235:J235"/>
    <mergeCell ref="A238:J239"/>
    <mergeCell ref="K238:K239"/>
    <mergeCell ref="L238:N238"/>
    <mergeCell ref="N239:O239"/>
    <mergeCell ref="R235:AA235"/>
    <mergeCell ref="R238:AA239"/>
    <mergeCell ref="B258:J258"/>
    <mergeCell ref="B260:J260"/>
    <mergeCell ref="B262:J262"/>
    <mergeCell ref="S258:AA258"/>
    <mergeCell ref="S260:AA260"/>
    <mergeCell ref="S262:AA262"/>
    <mergeCell ref="B252:J252"/>
    <mergeCell ref="B254:J254"/>
    <mergeCell ref="B256:J256"/>
    <mergeCell ref="S252:AA252"/>
    <mergeCell ref="S254:AA254"/>
    <mergeCell ref="S256:AA256"/>
    <mergeCell ref="B281:J281"/>
    <mergeCell ref="B283:J283"/>
    <mergeCell ref="A285:J285"/>
    <mergeCell ref="R3:AA4"/>
    <mergeCell ref="AB3:AB4"/>
    <mergeCell ref="AC3:AE3"/>
    <mergeCell ref="AE4:AF4"/>
    <mergeCell ref="S5:AA5"/>
    <mergeCell ref="B275:J275"/>
    <mergeCell ref="B277:J277"/>
    <mergeCell ref="B279:J279"/>
    <mergeCell ref="A270:J270"/>
    <mergeCell ref="A273:J274"/>
    <mergeCell ref="K273:K274"/>
    <mergeCell ref="L273:N273"/>
    <mergeCell ref="N274:O274"/>
    <mergeCell ref="R270:AA270"/>
    <mergeCell ref="R273:AA274"/>
    <mergeCell ref="B264:J264"/>
    <mergeCell ref="B266:J266"/>
    <mergeCell ref="B268:J268"/>
    <mergeCell ref="S264:AA264"/>
    <mergeCell ref="S266:AA266"/>
    <mergeCell ref="S268:AA268"/>
    <mergeCell ref="R285:AA285"/>
    <mergeCell ref="AE274:AF274"/>
    <mergeCell ref="S275:AA275"/>
    <mergeCell ref="S277:AA277"/>
    <mergeCell ref="S279:AA279"/>
    <mergeCell ref="S281:AA281"/>
    <mergeCell ref="S283:AA283"/>
    <mergeCell ref="AE239:AF239"/>
    <mergeCell ref="S240:AA240"/>
    <mergeCell ref="S242:AA242"/>
    <mergeCell ref="S244:AA244"/>
    <mergeCell ref="S246:AA246"/>
    <mergeCell ref="S248:AA248"/>
    <mergeCell ref="AB273:AB274"/>
    <mergeCell ref="AC273:AE273"/>
    <mergeCell ref="AB238:AB239"/>
    <mergeCell ref="AC238:AE238"/>
    <mergeCell ref="AI272:AM272"/>
    <mergeCell ref="AI273:AI274"/>
    <mergeCell ref="AJ273:AL273"/>
    <mergeCell ref="AL274:AM274"/>
    <mergeCell ref="AI2:AM2"/>
    <mergeCell ref="AI167:AM167"/>
    <mergeCell ref="AI168:AI169"/>
    <mergeCell ref="AJ168:AL168"/>
    <mergeCell ref="AL169:AM169"/>
    <mergeCell ref="AI202:AM202"/>
    <mergeCell ref="AI203:AI204"/>
    <mergeCell ref="AJ203:AL203"/>
    <mergeCell ref="AL204:AM204"/>
    <mergeCell ref="AI237:AM237"/>
    <mergeCell ref="AI238:AI239"/>
    <mergeCell ref="AJ238:AL238"/>
    <mergeCell ref="AL239:AM239"/>
    <mergeCell ref="AI3:AI4"/>
    <mergeCell ref="AJ3:AL3"/>
    <mergeCell ref="AL4:AM4"/>
    <mergeCell ref="S51:AA51"/>
    <mergeCell ref="B53:J53"/>
    <mergeCell ref="S53:AA53"/>
    <mergeCell ref="B55:J55"/>
    <mergeCell ref="S55:AA55"/>
    <mergeCell ref="B57:J57"/>
    <mergeCell ref="S57:AA57"/>
    <mergeCell ref="B59:J59"/>
    <mergeCell ref="S59:AA59"/>
    <mergeCell ref="B61:J61"/>
    <mergeCell ref="S61:AA61"/>
    <mergeCell ref="B63:J63"/>
    <mergeCell ref="S63:AA63"/>
    <mergeCell ref="B75:J75"/>
    <mergeCell ref="S75:AA75"/>
    <mergeCell ref="B77:J77"/>
    <mergeCell ref="S77:AA77"/>
    <mergeCell ref="B79:J79"/>
    <mergeCell ref="S79:AA79"/>
    <mergeCell ref="B81:J81"/>
    <mergeCell ref="S81:AA81"/>
    <mergeCell ref="B65:J65"/>
    <mergeCell ref="S65:AA65"/>
    <mergeCell ref="B67:J67"/>
    <mergeCell ref="S67:AA67"/>
    <mergeCell ref="B69:J69"/>
    <mergeCell ref="S69:AA69"/>
    <mergeCell ref="B71:J71"/>
    <mergeCell ref="S71:AA71"/>
    <mergeCell ref="B73:J73"/>
    <mergeCell ref="S73:AA73"/>
    <mergeCell ref="B83:J83"/>
    <mergeCell ref="S83:AA83"/>
    <mergeCell ref="B85:J85"/>
    <mergeCell ref="S85:AA85"/>
    <mergeCell ref="B87:J87"/>
    <mergeCell ref="S87:AA87"/>
    <mergeCell ref="B89:J89"/>
    <mergeCell ref="S89:AA89"/>
    <mergeCell ref="B91:J91"/>
    <mergeCell ref="S91:AA91"/>
    <mergeCell ref="B93:J93"/>
    <mergeCell ref="S93:AA93"/>
    <mergeCell ref="B95:J95"/>
    <mergeCell ref="S95:AA95"/>
    <mergeCell ref="B97:J97"/>
    <mergeCell ref="S97:AA97"/>
    <mergeCell ref="B99:J99"/>
    <mergeCell ref="S99:AA99"/>
    <mergeCell ref="B101:J101"/>
    <mergeCell ref="S101:AA101"/>
    <mergeCell ref="B103:J103"/>
    <mergeCell ref="S103:AA103"/>
    <mergeCell ref="B105:J105"/>
    <mergeCell ref="S105:AA105"/>
    <mergeCell ref="B107:J107"/>
    <mergeCell ref="S107:AA107"/>
    <mergeCell ref="B109:J109"/>
    <mergeCell ref="S109:AA109"/>
    <mergeCell ref="B111:J111"/>
    <mergeCell ref="S111:AA111"/>
    <mergeCell ref="B125:J125"/>
    <mergeCell ref="S125:AA125"/>
    <mergeCell ref="B123:J123"/>
    <mergeCell ref="S123:AA123"/>
    <mergeCell ref="B127:J127"/>
    <mergeCell ref="S127:AA127"/>
    <mergeCell ref="B129:J129"/>
    <mergeCell ref="S129:AA129"/>
    <mergeCell ref="B113:J113"/>
    <mergeCell ref="S113:AA113"/>
    <mergeCell ref="B115:J115"/>
    <mergeCell ref="S115:AA115"/>
    <mergeCell ref="B117:J117"/>
    <mergeCell ref="S117:AA117"/>
    <mergeCell ref="B119:J119"/>
    <mergeCell ref="S119:AA119"/>
    <mergeCell ref="B121:J121"/>
    <mergeCell ref="S121:AA121"/>
    <mergeCell ref="B131:J131"/>
    <mergeCell ref="S131:AA131"/>
    <mergeCell ref="B133:J133"/>
    <mergeCell ref="S133:AA133"/>
    <mergeCell ref="B135:J135"/>
    <mergeCell ref="S135:AA135"/>
    <mergeCell ref="B137:J137"/>
    <mergeCell ref="S137:AA137"/>
    <mergeCell ref="B139:J139"/>
    <mergeCell ref="S139:AA139"/>
    <mergeCell ref="B141:J141"/>
    <mergeCell ref="S141:AA141"/>
    <mergeCell ref="B143:J143"/>
    <mergeCell ref="S143:AA143"/>
    <mergeCell ref="B145:J145"/>
    <mergeCell ref="S145:AA145"/>
    <mergeCell ref="B147:J147"/>
    <mergeCell ref="S147:AA147"/>
    <mergeCell ref="B149:J149"/>
    <mergeCell ref="S149:AA149"/>
    <mergeCell ref="B161:J161"/>
    <mergeCell ref="S161:AA161"/>
    <mergeCell ref="B163:J163"/>
    <mergeCell ref="S163:AA163"/>
    <mergeCell ref="B151:J151"/>
    <mergeCell ref="S151:AA151"/>
    <mergeCell ref="B153:J153"/>
    <mergeCell ref="S153:AA153"/>
    <mergeCell ref="B155:J155"/>
    <mergeCell ref="S155:AA155"/>
    <mergeCell ref="B157:J157"/>
    <mergeCell ref="S157:AA157"/>
    <mergeCell ref="B159:J159"/>
    <mergeCell ref="S159:AA159"/>
  </mergeCells>
  <phoneticPr fontId="6"/>
  <conditionalFormatting sqref="A5:J164">
    <cfRule type="cellIs" dxfId="42" priority="17" operator="equal">
      <formula>0</formula>
    </cfRule>
  </conditionalFormatting>
  <conditionalFormatting sqref="R5:AA164">
    <cfRule type="cellIs" dxfId="41" priority="15" operator="equal">
      <formula>0</formula>
    </cfRule>
  </conditionalFormatting>
  <conditionalFormatting sqref="A170:J199">
    <cfRule type="cellIs" dxfId="40" priority="13" operator="equal">
      <formula>0</formula>
    </cfRule>
  </conditionalFormatting>
  <conditionalFormatting sqref="A205:J234">
    <cfRule type="cellIs" dxfId="39" priority="12" operator="equal">
      <formula>0</formula>
    </cfRule>
  </conditionalFormatting>
  <conditionalFormatting sqref="A240:J269">
    <cfRule type="cellIs" dxfId="38" priority="11" operator="equal">
      <formula>0</formula>
    </cfRule>
  </conditionalFormatting>
  <conditionalFormatting sqref="A275:J284">
    <cfRule type="cellIs" dxfId="37" priority="10" operator="equal">
      <formula>0</formula>
    </cfRule>
  </conditionalFormatting>
  <conditionalFormatting sqref="R170:AA199">
    <cfRule type="cellIs" dxfId="36" priority="9" operator="equal">
      <formula>0</formula>
    </cfRule>
  </conditionalFormatting>
  <conditionalFormatting sqref="R205:AA234">
    <cfRule type="cellIs" dxfId="35" priority="8" operator="equal">
      <formula>0</formula>
    </cfRule>
  </conditionalFormatting>
  <conditionalFormatting sqref="R240:AA269">
    <cfRule type="cellIs" dxfId="34" priority="7" operator="equal">
      <formula>0</formula>
    </cfRule>
  </conditionalFormatting>
  <conditionalFormatting sqref="R275:AA284">
    <cfRule type="cellIs" dxfId="33" priority="6" operator="equal">
      <formula>0</formula>
    </cfRule>
  </conditionalFormatting>
  <conditionalFormatting sqref="AI275:AM285 AI5:AM165">
    <cfRule type="cellIs" dxfId="32" priority="5" operator="notEqual">
      <formula>0</formula>
    </cfRule>
  </conditionalFormatting>
  <conditionalFormatting sqref="AI170:AM200">
    <cfRule type="cellIs" dxfId="31" priority="4" operator="notEqual">
      <formula>0</formula>
    </cfRule>
  </conditionalFormatting>
  <conditionalFormatting sqref="AI205:AM235">
    <cfRule type="cellIs" dxfId="30" priority="3" operator="notEqual">
      <formula>0</formula>
    </cfRule>
  </conditionalFormatting>
  <conditionalFormatting sqref="AI240:AM270">
    <cfRule type="cellIs" dxfId="29" priority="2" operator="notEqual">
      <formula>0</formula>
    </cfRule>
  </conditionalFormatting>
  <printOptions horizontalCentered="1"/>
  <pageMargins left="0.31496062992125984" right="0.31496062992125984" top="0.74803149606299213" bottom="0.74803149606299213" header="0.31496062992125984" footer="0.31496062992125984"/>
  <pageSetup paperSize="9" scale="68" orientation="landscape" r:id="rId1"/>
  <rowBreaks count="4" manualBreakCount="4">
    <brk id="166" max="35" man="1"/>
    <brk id="201" max="35" man="1"/>
    <brk id="236" max="35" man="1"/>
    <brk id="271" max="35"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07D6-272E-4DD0-9C5B-F4BD7791BC22}">
  <sheetPr>
    <tabColor theme="5" tint="0.59999389629810485"/>
  </sheetPr>
  <dimension ref="A1:AO320"/>
  <sheetViews>
    <sheetView showGridLines="0" view="pageBreakPreview" topLeftCell="G1" zoomScaleNormal="100" zoomScaleSheetLayoutView="100" workbookViewId="0">
      <selection activeCell="W2" sqref="W2"/>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8" width="2.125" style="2" customWidth="1"/>
    <col min="19" max="19" width="10.75" style="2" customWidth="1"/>
    <col min="20" max="20" width="3" style="2" customWidth="1"/>
    <col min="21" max="21" width="3.75" style="2" customWidth="1"/>
    <col min="22" max="22" width="3.25" style="2" customWidth="1"/>
    <col min="23" max="23" width="3" style="2" bestFit="1" customWidth="1"/>
    <col min="24" max="24" width="3.5" style="2" customWidth="1"/>
    <col min="25" max="25" width="3.25" style="2" customWidth="1"/>
    <col min="26" max="26" width="3" style="2" customWidth="1"/>
    <col min="27" max="27" width="3.5" style="2" customWidth="1"/>
    <col min="28" max="28" width="3.25" style="2" customWidth="1"/>
    <col min="29" max="33" width="10.75" style="2" customWidth="1"/>
    <col min="34" max="34" width="9.25" style="2" bestFit="1" customWidth="1"/>
    <col min="35" max="35" width="1.625" style="2" customWidth="1"/>
    <col min="36" max="36" width="14.125" style="215" customWidth="1"/>
    <col min="37" max="41" width="10.625" style="118" customWidth="1"/>
    <col min="42" max="16384" width="8.75" style="2"/>
  </cols>
  <sheetData>
    <row r="1" spans="1:41" ht="19.899999999999999" customHeight="1">
      <c r="A1" s="2" t="s">
        <v>7</v>
      </c>
      <c r="Q1" s="167"/>
      <c r="R1" s="168"/>
      <c r="S1" s="2" t="s">
        <v>7</v>
      </c>
    </row>
    <row r="2" spans="1:41" ht="19.899999999999999" customHeight="1">
      <c r="A2" s="12" t="s">
        <v>324</v>
      </c>
      <c r="Q2" s="167"/>
      <c r="R2" s="168"/>
      <c r="S2" s="12" t="s">
        <v>324</v>
      </c>
      <c r="AK2" s="499" t="s">
        <v>298</v>
      </c>
      <c r="AL2" s="500"/>
      <c r="AM2" s="500"/>
      <c r="AN2" s="500"/>
      <c r="AO2" s="501"/>
    </row>
    <row r="3" spans="1:41" ht="19.899999999999999" customHeight="1">
      <c r="A3" s="293" t="s">
        <v>8</v>
      </c>
      <c r="B3" s="294"/>
      <c r="C3" s="294"/>
      <c r="D3" s="294"/>
      <c r="E3" s="294"/>
      <c r="F3" s="294"/>
      <c r="G3" s="294"/>
      <c r="H3" s="294"/>
      <c r="I3" s="294"/>
      <c r="J3" s="295"/>
      <c r="K3" s="263" t="s">
        <v>12</v>
      </c>
      <c r="L3" s="301" t="s">
        <v>13</v>
      </c>
      <c r="M3" s="301"/>
      <c r="N3" s="301"/>
      <c r="O3" s="72" t="s">
        <v>16</v>
      </c>
      <c r="P3" s="81"/>
      <c r="Q3" s="167"/>
      <c r="R3" s="168"/>
      <c r="S3" s="293" t="s">
        <v>8</v>
      </c>
      <c r="T3" s="294"/>
      <c r="U3" s="294"/>
      <c r="V3" s="294"/>
      <c r="W3" s="294"/>
      <c r="X3" s="294"/>
      <c r="Y3" s="294"/>
      <c r="Z3" s="294"/>
      <c r="AA3" s="294"/>
      <c r="AB3" s="295"/>
      <c r="AC3" s="263" t="s">
        <v>12</v>
      </c>
      <c r="AD3" s="301" t="s">
        <v>13</v>
      </c>
      <c r="AE3" s="301"/>
      <c r="AF3" s="301"/>
      <c r="AG3" s="72" t="s">
        <v>16</v>
      </c>
      <c r="AH3" s="81"/>
      <c r="AJ3" s="304" t="s">
        <v>310</v>
      </c>
      <c r="AK3" s="301" t="s">
        <v>12</v>
      </c>
      <c r="AL3" s="301" t="s">
        <v>13</v>
      </c>
      <c r="AM3" s="301"/>
      <c r="AN3" s="301"/>
      <c r="AO3" s="72" t="s">
        <v>16</v>
      </c>
    </row>
    <row r="4" spans="1:41" ht="19.899999999999999" customHeight="1">
      <c r="A4" s="296"/>
      <c r="B4" s="297"/>
      <c r="C4" s="297"/>
      <c r="D4" s="297"/>
      <c r="E4" s="297"/>
      <c r="F4" s="297"/>
      <c r="G4" s="297"/>
      <c r="H4" s="297"/>
      <c r="I4" s="297"/>
      <c r="J4" s="298"/>
      <c r="K4" s="263"/>
      <c r="L4" s="72" t="s">
        <v>17</v>
      </c>
      <c r="M4" s="72" t="s">
        <v>14</v>
      </c>
      <c r="N4" s="301" t="s">
        <v>15</v>
      </c>
      <c r="O4" s="301"/>
      <c r="P4" s="81"/>
      <c r="Q4" s="167"/>
      <c r="R4" s="168"/>
      <c r="S4" s="296"/>
      <c r="T4" s="297"/>
      <c r="U4" s="297"/>
      <c r="V4" s="297"/>
      <c r="W4" s="297"/>
      <c r="X4" s="297"/>
      <c r="Y4" s="297"/>
      <c r="Z4" s="297"/>
      <c r="AA4" s="297"/>
      <c r="AB4" s="298"/>
      <c r="AC4" s="263"/>
      <c r="AD4" s="72" t="s">
        <v>17</v>
      </c>
      <c r="AE4" s="72" t="s">
        <v>14</v>
      </c>
      <c r="AF4" s="301" t="s">
        <v>15</v>
      </c>
      <c r="AG4" s="301"/>
      <c r="AH4" s="81"/>
      <c r="AJ4" s="305"/>
      <c r="AK4" s="301"/>
      <c r="AL4" s="72" t="s">
        <v>17</v>
      </c>
      <c r="AM4" s="72" t="s">
        <v>14</v>
      </c>
      <c r="AN4" s="301" t="s">
        <v>15</v>
      </c>
      <c r="AO4" s="301"/>
    </row>
    <row r="5" spans="1:41" ht="19.899999999999999" customHeight="1">
      <c r="A5" s="200" t="str">
        <f>'様式4-2'!A5</f>
        <v>【】</v>
      </c>
      <c r="B5" s="493">
        <f>'様式4-2'!B5</f>
        <v>0</v>
      </c>
      <c r="C5" s="497"/>
      <c r="D5" s="497"/>
      <c r="E5" s="497"/>
      <c r="F5" s="497"/>
      <c r="G5" s="497"/>
      <c r="H5" s="497"/>
      <c r="I5" s="497"/>
      <c r="J5" s="292"/>
      <c r="K5" s="4"/>
      <c r="L5" s="4"/>
      <c r="M5" s="4"/>
      <c r="N5" s="4"/>
      <c r="O5" s="4"/>
      <c r="P5" s="118"/>
      <c r="Q5" s="167"/>
      <c r="R5" s="168"/>
      <c r="S5" s="7" t="str">
        <f>A5</f>
        <v>【】</v>
      </c>
      <c r="T5" s="495">
        <f>B5</f>
        <v>0</v>
      </c>
      <c r="U5" s="498"/>
      <c r="V5" s="498"/>
      <c r="W5" s="498"/>
      <c r="X5" s="498"/>
      <c r="Y5" s="498"/>
      <c r="Z5" s="498"/>
      <c r="AA5" s="498"/>
      <c r="AB5" s="292"/>
      <c r="AC5" s="4"/>
      <c r="AD5" s="4"/>
      <c r="AE5" s="4"/>
      <c r="AF5" s="4"/>
      <c r="AG5" s="4"/>
      <c r="AH5" s="118"/>
      <c r="AJ5" s="216"/>
      <c r="AK5" s="185"/>
      <c r="AL5" s="185"/>
      <c r="AM5" s="185"/>
      <c r="AN5" s="185"/>
      <c r="AO5" s="185"/>
    </row>
    <row r="6" spans="1:41" ht="19.899999999999999" customHeight="1">
      <c r="A6" s="201">
        <f>'様式4-2'!A6</f>
        <v>0</v>
      </c>
      <c r="B6" s="5" t="s">
        <v>11</v>
      </c>
      <c r="C6" s="5">
        <f>'様式4-2'!C6</f>
        <v>0</v>
      </c>
      <c r="D6" s="5">
        <f>'様式4-2'!D6</f>
        <v>0</v>
      </c>
      <c r="E6" s="5" t="s">
        <v>11</v>
      </c>
      <c r="F6" s="5">
        <f>'様式4-2'!F6</f>
        <v>0</v>
      </c>
      <c r="G6" s="5">
        <f>'様式4-2'!G6</f>
        <v>0</v>
      </c>
      <c r="H6" s="5" t="s">
        <v>11</v>
      </c>
      <c r="I6" s="5">
        <f>'様式4-2'!I6</f>
        <v>0</v>
      </c>
      <c r="J6" s="5">
        <f>'様式4-2'!J6</f>
        <v>0</v>
      </c>
      <c r="K6" s="3">
        <f>IF(I6&gt;0,A6*C6*F6*I6,IF(F6&gt;0,A6*C6*F6,A6*C6))</f>
        <v>0</v>
      </c>
      <c r="L6" s="3">
        <f>K6-O6</f>
        <v>0</v>
      </c>
      <c r="M6" s="3">
        <f>ROUNDDOWN(L6/2,0)</f>
        <v>0</v>
      </c>
      <c r="N6" s="3">
        <f>L6-M6</f>
        <v>0</v>
      </c>
      <c r="O6" s="3">
        <f>'様式4-2'!O6</f>
        <v>0</v>
      </c>
      <c r="P6" s="117"/>
      <c r="Q6" s="167"/>
      <c r="R6" s="168"/>
      <c r="S6" s="175">
        <f>A6</f>
        <v>0</v>
      </c>
      <c r="T6" s="5" t="s">
        <v>11</v>
      </c>
      <c r="U6" s="176">
        <f>C6</f>
        <v>0</v>
      </c>
      <c r="V6" s="176">
        <f>D6</f>
        <v>0</v>
      </c>
      <c r="W6" s="5" t="s">
        <v>11</v>
      </c>
      <c r="X6" s="176">
        <f t="shared" ref="X6:Y6" si="0">F6</f>
        <v>0</v>
      </c>
      <c r="Y6" s="176">
        <f t="shared" si="0"/>
        <v>0</v>
      </c>
      <c r="Z6" s="5" t="s">
        <v>11</v>
      </c>
      <c r="AA6" s="176">
        <f t="shared" ref="AA6:AB6" si="1">I6</f>
        <v>0</v>
      </c>
      <c r="AB6" s="176">
        <f t="shared" si="1"/>
        <v>0</v>
      </c>
      <c r="AC6" s="3">
        <f>IF(AA6&gt;0,S6*U6*X6*AA6,IF(X6&gt;0,S6*U6*X6,S6*U6))</f>
        <v>0</v>
      </c>
      <c r="AD6" s="3">
        <f>AC6-AG6</f>
        <v>0</v>
      </c>
      <c r="AE6" s="3">
        <f>ROUNDDOWN(AD6/2,0)</f>
        <v>0</v>
      </c>
      <c r="AF6" s="3">
        <f>AD6-AE6</f>
        <v>0</v>
      </c>
      <c r="AG6" s="177">
        <f>O6</f>
        <v>0</v>
      </c>
      <c r="AH6" s="117"/>
      <c r="AJ6" s="217" t="str">
        <f>IF(AC6&gt;=1000000,"相見積書提出必要",IF(AC6&gt;=100000,"見積書提出必要",""))</f>
        <v/>
      </c>
      <c r="AK6" s="186">
        <f>AC6-K6</f>
        <v>0</v>
      </c>
      <c r="AL6" s="186">
        <f t="shared" ref="AL6:AO6" si="2">AD6-L6</f>
        <v>0</v>
      </c>
      <c r="AM6" s="186">
        <f t="shared" si="2"/>
        <v>0</v>
      </c>
      <c r="AN6" s="186">
        <f t="shared" si="2"/>
        <v>0</v>
      </c>
      <c r="AO6" s="186">
        <f t="shared" si="2"/>
        <v>0</v>
      </c>
    </row>
    <row r="7" spans="1:41" ht="19.899999999999999" customHeight="1">
      <c r="A7" s="200" t="str">
        <f>'様式4-2'!A7</f>
        <v>【】</v>
      </c>
      <c r="B7" s="493">
        <f>'様式4-2'!B7</f>
        <v>0</v>
      </c>
      <c r="C7" s="497"/>
      <c r="D7" s="497"/>
      <c r="E7" s="497"/>
      <c r="F7" s="497"/>
      <c r="G7" s="497"/>
      <c r="H7" s="497"/>
      <c r="I7" s="497"/>
      <c r="J7" s="292"/>
      <c r="K7" s="4"/>
      <c r="L7" s="4"/>
      <c r="M7" s="4"/>
      <c r="N7" s="4"/>
      <c r="O7" s="4"/>
      <c r="P7" s="118"/>
      <c r="Q7" s="167"/>
      <c r="R7" s="168"/>
      <c r="S7" s="7" t="str">
        <f t="shared" ref="S7:S14" si="3">A7</f>
        <v>【】</v>
      </c>
      <c r="T7" s="495">
        <f t="shared" ref="T7" si="4">B7</f>
        <v>0</v>
      </c>
      <c r="U7" s="498"/>
      <c r="V7" s="498"/>
      <c r="W7" s="498"/>
      <c r="X7" s="498"/>
      <c r="Y7" s="498"/>
      <c r="Z7" s="498"/>
      <c r="AA7" s="498"/>
      <c r="AB7" s="292"/>
      <c r="AC7" s="4"/>
      <c r="AD7" s="4"/>
      <c r="AE7" s="4"/>
      <c r="AF7" s="4"/>
      <c r="AG7" s="4"/>
      <c r="AH7" s="118"/>
      <c r="AJ7" s="216"/>
      <c r="AK7" s="185"/>
      <c r="AL7" s="185"/>
      <c r="AM7" s="185"/>
      <c r="AN7" s="185"/>
      <c r="AO7" s="185"/>
    </row>
    <row r="8" spans="1:41" ht="19.899999999999999" customHeight="1">
      <c r="A8" s="201">
        <f>'様式4-2'!A8</f>
        <v>0</v>
      </c>
      <c r="B8" s="5" t="s">
        <v>11</v>
      </c>
      <c r="C8" s="5">
        <f>'様式4-2'!C8</f>
        <v>0</v>
      </c>
      <c r="D8" s="5">
        <f>'様式4-2'!D8</f>
        <v>0</v>
      </c>
      <c r="E8" s="5" t="s">
        <v>11</v>
      </c>
      <c r="F8" s="5">
        <f>'様式4-2'!F8</f>
        <v>0</v>
      </c>
      <c r="G8" s="5">
        <f>'様式4-2'!G8</f>
        <v>0</v>
      </c>
      <c r="H8" s="5" t="s">
        <v>11</v>
      </c>
      <c r="I8" s="5">
        <f>'様式4-2'!I8</f>
        <v>0</v>
      </c>
      <c r="J8" s="5">
        <f>'様式4-2'!J8</f>
        <v>0</v>
      </c>
      <c r="K8" s="3">
        <f t="shared" ref="K8" si="5">IF(I8&gt;0,A8*C8*F8*I8,IF(F8&gt;0,A8*C8*F8,A8*C8))</f>
        <v>0</v>
      </c>
      <c r="L8" s="3">
        <f t="shared" ref="L8" si="6">K8-O8</f>
        <v>0</v>
      </c>
      <c r="M8" s="3">
        <f t="shared" ref="M8" si="7">ROUNDDOWN(L8/2,0)</f>
        <v>0</v>
      </c>
      <c r="N8" s="3">
        <f t="shared" ref="N8" si="8">L8-M8</f>
        <v>0</v>
      </c>
      <c r="O8" s="3">
        <f>'様式4-2'!O8</f>
        <v>0</v>
      </c>
      <c r="P8" s="117"/>
      <c r="Q8" s="167"/>
      <c r="R8" s="168"/>
      <c r="S8" s="175">
        <f t="shared" si="3"/>
        <v>0</v>
      </c>
      <c r="T8" s="5" t="s">
        <v>11</v>
      </c>
      <c r="U8" s="176">
        <f t="shared" ref="U8" si="9">C8</f>
        <v>0</v>
      </c>
      <c r="V8" s="176">
        <f t="shared" ref="V8" si="10">D8</f>
        <v>0</v>
      </c>
      <c r="W8" s="5" t="s">
        <v>11</v>
      </c>
      <c r="X8" s="176">
        <f t="shared" ref="X8" si="11">F8</f>
        <v>0</v>
      </c>
      <c r="Y8" s="176">
        <f t="shared" ref="Y8" si="12">G8</f>
        <v>0</v>
      </c>
      <c r="Z8" s="5" t="s">
        <v>11</v>
      </c>
      <c r="AA8" s="176">
        <f t="shared" ref="AA8" si="13">I8</f>
        <v>0</v>
      </c>
      <c r="AB8" s="176">
        <f t="shared" ref="AB8" si="14">J8</f>
        <v>0</v>
      </c>
      <c r="AC8" s="3">
        <f t="shared" ref="AC8" si="15">IF(AA8&gt;0,S8*U8*X8*AA8,IF(X8&gt;0,S8*U8*X8,S8*U8))</f>
        <v>0</v>
      </c>
      <c r="AD8" s="3">
        <f t="shared" ref="AD8" si="16">AC8-AG8</f>
        <v>0</v>
      </c>
      <c r="AE8" s="3">
        <f t="shared" ref="AE8" si="17">ROUNDDOWN(AD8/2,0)</f>
        <v>0</v>
      </c>
      <c r="AF8" s="3">
        <f t="shared" ref="AF8" si="18">AD8-AE8</f>
        <v>0</v>
      </c>
      <c r="AG8" s="177">
        <f t="shared" ref="AG8" si="19">O8</f>
        <v>0</v>
      </c>
      <c r="AH8" s="117"/>
      <c r="AJ8" s="217" t="str">
        <f t="shared" ref="AJ8" si="20">IF(AC8&gt;=1000000,"相見積書提出必要",IF(AC8&gt;=100000,"見積書提出必要",""))</f>
        <v/>
      </c>
      <c r="AK8" s="186">
        <f t="shared" ref="AK8:AO8" si="21">AC8-K8</f>
        <v>0</v>
      </c>
      <c r="AL8" s="186">
        <f t="shared" si="21"/>
        <v>0</v>
      </c>
      <c r="AM8" s="186">
        <f t="shared" si="21"/>
        <v>0</v>
      </c>
      <c r="AN8" s="186">
        <f t="shared" si="21"/>
        <v>0</v>
      </c>
      <c r="AO8" s="186">
        <f t="shared" si="21"/>
        <v>0</v>
      </c>
    </row>
    <row r="9" spans="1:41" ht="19.899999999999999" customHeight="1">
      <c r="A9" s="200" t="str">
        <f>'様式4-2'!A9</f>
        <v>【】</v>
      </c>
      <c r="B9" s="493">
        <f>'様式4-2'!B9</f>
        <v>0</v>
      </c>
      <c r="C9" s="497"/>
      <c r="D9" s="497"/>
      <c r="E9" s="497"/>
      <c r="F9" s="497"/>
      <c r="G9" s="497"/>
      <c r="H9" s="497"/>
      <c r="I9" s="497"/>
      <c r="J9" s="292"/>
      <c r="K9" s="4"/>
      <c r="L9" s="4"/>
      <c r="M9" s="4"/>
      <c r="N9" s="4"/>
      <c r="O9" s="4"/>
      <c r="P9" s="118"/>
      <c r="Q9" s="167"/>
      <c r="R9" s="168"/>
      <c r="S9" s="7" t="str">
        <f t="shared" si="3"/>
        <v>【】</v>
      </c>
      <c r="T9" s="495">
        <f t="shared" ref="T9" si="22">B9</f>
        <v>0</v>
      </c>
      <c r="U9" s="498"/>
      <c r="V9" s="498"/>
      <c r="W9" s="498"/>
      <c r="X9" s="498"/>
      <c r="Y9" s="498"/>
      <c r="Z9" s="498"/>
      <c r="AA9" s="498"/>
      <c r="AB9" s="292"/>
      <c r="AC9" s="4"/>
      <c r="AD9" s="4"/>
      <c r="AE9" s="4"/>
      <c r="AF9" s="4"/>
      <c r="AG9" s="4"/>
      <c r="AH9" s="118"/>
      <c r="AJ9" s="216"/>
      <c r="AK9" s="185"/>
      <c r="AL9" s="185"/>
      <c r="AM9" s="185"/>
      <c r="AN9" s="185"/>
      <c r="AO9" s="185"/>
    </row>
    <row r="10" spans="1:41" ht="19.899999999999999" customHeight="1">
      <c r="A10" s="201">
        <f>'様式4-2'!A10</f>
        <v>0</v>
      </c>
      <c r="B10" s="5" t="s">
        <v>11</v>
      </c>
      <c r="C10" s="5">
        <f>'様式4-2'!C10</f>
        <v>0</v>
      </c>
      <c r="D10" s="5">
        <f>'様式4-2'!D10</f>
        <v>0</v>
      </c>
      <c r="E10" s="5" t="s">
        <v>11</v>
      </c>
      <c r="F10" s="5">
        <f>'様式4-2'!F10</f>
        <v>0</v>
      </c>
      <c r="G10" s="5">
        <f>'様式4-2'!G10</f>
        <v>0</v>
      </c>
      <c r="H10" s="5" t="s">
        <v>11</v>
      </c>
      <c r="I10" s="5">
        <f>'様式4-2'!I10</f>
        <v>0</v>
      </c>
      <c r="J10" s="5">
        <f>'様式4-2'!J10</f>
        <v>0</v>
      </c>
      <c r="K10" s="3">
        <f t="shared" ref="K10" si="23">IF(I10&gt;0,A10*C10*F10*I10,IF(F10&gt;0,A10*C10*F10,A10*C10))</f>
        <v>0</v>
      </c>
      <c r="L10" s="3">
        <f t="shared" ref="L10" si="24">K10-O10</f>
        <v>0</v>
      </c>
      <c r="M10" s="3">
        <f t="shared" ref="M10" si="25">ROUNDDOWN(L10/2,0)</f>
        <v>0</v>
      </c>
      <c r="N10" s="3">
        <f t="shared" ref="N10" si="26">L10-M10</f>
        <v>0</v>
      </c>
      <c r="O10" s="3">
        <f>'様式4-2'!O10</f>
        <v>0</v>
      </c>
      <c r="P10" s="117"/>
      <c r="Q10" s="167"/>
      <c r="R10" s="168"/>
      <c r="S10" s="175">
        <f t="shared" si="3"/>
        <v>0</v>
      </c>
      <c r="T10" s="5" t="s">
        <v>11</v>
      </c>
      <c r="U10" s="176">
        <f t="shared" ref="U10" si="27">C10</f>
        <v>0</v>
      </c>
      <c r="V10" s="176">
        <f t="shared" ref="V10" si="28">D10</f>
        <v>0</v>
      </c>
      <c r="W10" s="5" t="s">
        <v>11</v>
      </c>
      <c r="X10" s="176">
        <f t="shared" ref="X10" si="29">F10</f>
        <v>0</v>
      </c>
      <c r="Y10" s="176">
        <f t="shared" ref="Y10" si="30">G10</f>
        <v>0</v>
      </c>
      <c r="Z10" s="5" t="s">
        <v>11</v>
      </c>
      <c r="AA10" s="176">
        <f t="shared" ref="AA10" si="31">I10</f>
        <v>0</v>
      </c>
      <c r="AB10" s="176">
        <f t="shared" ref="AB10" si="32">J10</f>
        <v>0</v>
      </c>
      <c r="AC10" s="3">
        <f t="shared" ref="AC10" si="33">IF(AA10&gt;0,S10*U10*X10*AA10,IF(X10&gt;0,S10*U10*X10,S10*U10))</f>
        <v>0</v>
      </c>
      <c r="AD10" s="3">
        <f t="shared" ref="AD10" si="34">AC10-AG10</f>
        <v>0</v>
      </c>
      <c r="AE10" s="3">
        <f t="shared" ref="AE10" si="35">ROUNDDOWN(AD10/2,0)</f>
        <v>0</v>
      </c>
      <c r="AF10" s="3">
        <f t="shared" ref="AF10" si="36">AD10-AE10</f>
        <v>0</v>
      </c>
      <c r="AG10" s="177">
        <f t="shared" ref="AG10" si="37">O10</f>
        <v>0</v>
      </c>
      <c r="AH10" s="117"/>
      <c r="AJ10" s="217" t="str">
        <f t="shared" ref="AJ10" si="38">IF(AC10&gt;=1000000,"相見積書提出必要",IF(AC10&gt;=100000,"見積書提出必要",""))</f>
        <v/>
      </c>
      <c r="AK10" s="186">
        <f t="shared" ref="AK10:AO10" si="39">AC10-K10</f>
        <v>0</v>
      </c>
      <c r="AL10" s="186">
        <f t="shared" si="39"/>
        <v>0</v>
      </c>
      <c r="AM10" s="186">
        <f t="shared" si="39"/>
        <v>0</v>
      </c>
      <c r="AN10" s="186">
        <f t="shared" si="39"/>
        <v>0</v>
      </c>
      <c r="AO10" s="186">
        <f t="shared" si="39"/>
        <v>0</v>
      </c>
    </row>
    <row r="11" spans="1:41" ht="19.899999999999999" customHeight="1">
      <c r="A11" s="200" t="str">
        <f>'様式4-2'!A11</f>
        <v>【】</v>
      </c>
      <c r="B11" s="493">
        <f>'様式4-2'!B11</f>
        <v>0</v>
      </c>
      <c r="C11" s="497"/>
      <c r="D11" s="497"/>
      <c r="E11" s="497"/>
      <c r="F11" s="497"/>
      <c r="G11" s="497"/>
      <c r="H11" s="497"/>
      <c r="I11" s="497"/>
      <c r="J11" s="292"/>
      <c r="K11" s="4"/>
      <c r="L11" s="4"/>
      <c r="M11" s="4"/>
      <c r="N11" s="4"/>
      <c r="O11" s="4"/>
      <c r="P11" s="118"/>
      <c r="Q11" s="167"/>
      <c r="R11" s="168"/>
      <c r="S11" s="7" t="str">
        <f t="shared" si="3"/>
        <v>【】</v>
      </c>
      <c r="T11" s="495">
        <f t="shared" ref="T11" si="40">B11</f>
        <v>0</v>
      </c>
      <c r="U11" s="498"/>
      <c r="V11" s="498"/>
      <c r="W11" s="498"/>
      <c r="X11" s="498"/>
      <c r="Y11" s="498"/>
      <c r="Z11" s="498"/>
      <c r="AA11" s="498"/>
      <c r="AB11" s="292"/>
      <c r="AC11" s="4"/>
      <c r="AD11" s="4"/>
      <c r="AE11" s="4"/>
      <c r="AF11" s="4"/>
      <c r="AG11" s="4"/>
      <c r="AH11" s="118"/>
      <c r="AJ11" s="216"/>
      <c r="AK11" s="185"/>
      <c r="AL11" s="185"/>
      <c r="AM11" s="185"/>
      <c r="AN11" s="185"/>
      <c r="AO11" s="185"/>
    </row>
    <row r="12" spans="1:41" ht="19.899999999999999" customHeight="1">
      <c r="A12" s="201">
        <f>'様式4-2'!A12</f>
        <v>0</v>
      </c>
      <c r="B12" s="5" t="s">
        <v>11</v>
      </c>
      <c r="C12" s="5">
        <f>'様式4-2'!C12</f>
        <v>0</v>
      </c>
      <c r="D12" s="5">
        <f>'様式4-2'!D12</f>
        <v>0</v>
      </c>
      <c r="E12" s="5" t="s">
        <v>11</v>
      </c>
      <c r="F12" s="5">
        <f>'様式4-2'!F12</f>
        <v>0</v>
      </c>
      <c r="G12" s="5">
        <f>'様式4-2'!G12</f>
        <v>0</v>
      </c>
      <c r="H12" s="5" t="s">
        <v>11</v>
      </c>
      <c r="I12" s="5">
        <f>'様式4-2'!I12</f>
        <v>0</v>
      </c>
      <c r="J12" s="5">
        <f>'様式4-2'!J12</f>
        <v>0</v>
      </c>
      <c r="K12" s="3">
        <f t="shared" ref="K12" si="41">IF(I12&gt;0,A12*C12*F12*I12,IF(F12&gt;0,A12*C12*F12,A12*C12))</f>
        <v>0</v>
      </c>
      <c r="L12" s="3">
        <f t="shared" ref="L12" si="42">K12-O12</f>
        <v>0</v>
      </c>
      <c r="M12" s="3">
        <f t="shared" ref="M12" si="43">ROUNDDOWN(L12/2,0)</f>
        <v>0</v>
      </c>
      <c r="N12" s="3">
        <f t="shared" ref="N12" si="44">L12-M12</f>
        <v>0</v>
      </c>
      <c r="O12" s="3">
        <f>'様式4-2'!O12</f>
        <v>0</v>
      </c>
      <c r="P12" s="117"/>
      <c r="Q12" s="167"/>
      <c r="R12" s="168"/>
      <c r="S12" s="175">
        <f t="shared" si="3"/>
        <v>0</v>
      </c>
      <c r="T12" s="5" t="s">
        <v>11</v>
      </c>
      <c r="U12" s="176">
        <f t="shared" ref="U12" si="45">C12</f>
        <v>0</v>
      </c>
      <c r="V12" s="176">
        <f t="shared" ref="V12" si="46">D12</f>
        <v>0</v>
      </c>
      <c r="W12" s="5" t="s">
        <v>11</v>
      </c>
      <c r="X12" s="176">
        <f t="shared" ref="X12" si="47">F12</f>
        <v>0</v>
      </c>
      <c r="Y12" s="176">
        <f t="shared" ref="Y12" si="48">G12</f>
        <v>0</v>
      </c>
      <c r="Z12" s="5" t="s">
        <v>11</v>
      </c>
      <c r="AA12" s="176">
        <f t="shared" ref="AA12" si="49">I12</f>
        <v>0</v>
      </c>
      <c r="AB12" s="176">
        <f t="shared" ref="AB12" si="50">J12</f>
        <v>0</v>
      </c>
      <c r="AC12" s="3">
        <f t="shared" ref="AC12" si="51">IF(AA12&gt;0,S12*U12*X12*AA12,IF(X12&gt;0,S12*U12*X12,S12*U12))</f>
        <v>0</v>
      </c>
      <c r="AD12" s="3">
        <f t="shared" ref="AD12" si="52">AC12-AG12</f>
        <v>0</v>
      </c>
      <c r="AE12" s="3">
        <f t="shared" ref="AE12" si="53">ROUNDDOWN(AD12/2,0)</f>
        <v>0</v>
      </c>
      <c r="AF12" s="3">
        <f t="shared" ref="AF12" si="54">AD12-AE12</f>
        <v>0</v>
      </c>
      <c r="AG12" s="177">
        <f t="shared" ref="AG12" si="55">O12</f>
        <v>0</v>
      </c>
      <c r="AH12" s="117"/>
      <c r="AJ12" s="217" t="str">
        <f t="shared" ref="AJ12" si="56">IF(AC12&gt;=1000000,"相見積書提出必要",IF(AC12&gt;=100000,"見積書提出必要",""))</f>
        <v/>
      </c>
      <c r="AK12" s="186">
        <f t="shared" ref="AK12:AO12" si="57">AC12-K12</f>
        <v>0</v>
      </c>
      <c r="AL12" s="186">
        <f t="shared" si="57"/>
        <v>0</v>
      </c>
      <c r="AM12" s="186">
        <f t="shared" si="57"/>
        <v>0</v>
      </c>
      <c r="AN12" s="186">
        <f t="shared" si="57"/>
        <v>0</v>
      </c>
      <c r="AO12" s="186">
        <f t="shared" si="57"/>
        <v>0</v>
      </c>
    </row>
    <row r="13" spans="1:41" ht="19.899999999999999" customHeight="1">
      <c r="A13" s="200" t="str">
        <f>'様式4-2'!A13</f>
        <v>【】</v>
      </c>
      <c r="B13" s="493">
        <f>'様式4-2'!B13</f>
        <v>0</v>
      </c>
      <c r="C13" s="497"/>
      <c r="D13" s="497"/>
      <c r="E13" s="497"/>
      <c r="F13" s="497"/>
      <c r="G13" s="497"/>
      <c r="H13" s="497"/>
      <c r="I13" s="497"/>
      <c r="J13" s="292"/>
      <c r="K13" s="4"/>
      <c r="L13" s="4"/>
      <c r="M13" s="4"/>
      <c r="N13" s="4"/>
      <c r="O13" s="4"/>
      <c r="P13" s="118"/>
      <c r="Q13" s="167"/>
      <c r="R13" s="168"/>
      <c r="S13" s="7" t="str">
        <f t="shared" si="3"/>
        <v>【】</v>
      </c>
      <c r="T13" s="495">
        <f t="shared" ref="T13" si="58">B13</f>
        <v>0</v>
      </c>
      <c r="U13" s="498"/>
      <c r="V13" s="498"/>
      <c r="W13" s="498"/>
      <c r="X13" s="498"/>
      <c r="Y13" s="498"/>
      <c r="Z13" s="498"/>
      <c r="AA13" s="498"/>
      <c r="AB13" s="292"/>
      <c r="AC13" s="4"/>
      <c r="AD13" s="4"/>
      <c r="AE13" s="4"/>
      <c r="AF13" s="4"/>
      <c r="AG13" s="4"/>
      <c r="AH13" s="118"/>
      <c r="AJ13" s="216"/>
      <c r="AK13" s="185"/>
      <c r="AL13" s="185"/>
      <c r="AM13" s="185"/>
      <c r="AN13" s="185"/>
      <c r="AO13" s="185"/>
    </row>
    <row r="14" spans="1:41" ht="19.899999999999999" customHeight="1">
      <c r="A14" s="201">
        <f>'様式4-2'!A14</f>
        <v>0</v>
      </c>
      <c r="B14" s="5" t="s">
        <v>11</v>
      </c>
      <c r="C14" s="5">
        <f>'様式4-2'!C14</f>
        <v>0</v>
      </c>
      <c r="D14" s="5">
        <f>'様式4-2'!D14</f>
        <v>0</v>
      </c>
      <c r="E14" s="5" t="s">
        <v>11</v>
      </c>
      <c r="F14" s="5">
        <f>'様式4-2'!F14</f>
        <v>0</v>
      </c>
      <c r="G14" s="5">
        <f>'様式4-2'!G14</f>
        <v>0</v>
      </c>
      <c r="H14" s="5" t="s">
        <v>11</v>
      </c>
      <c r="I14" s="5">
        <f>'様式4-2'!I14</f>
        <v>0</v>
      </c>
      <c r="J14" s="5">
        <f>'様式4-2'!J14</f>
        <v>0</v>
      </c>
      <c r="K14" s="3">
        <f t="shared" ref="K14" si="59">IF(I14&gt;0,A14*C14*F14*I14,IF(F14&gt;0,A14*C14*F14,A14*C14))</f>
        <v>0</v>
      </c>
      <c r="L14" s="3">
        <f t="shared" ref="L14" si="60">K14-O14</f>
        <v>0</v>
      </c>
      <c r="M14" s="3">
        <f t="shared" ref="M14" si="61">ROUNDDOWN(L14/2,0)</f>
        <v>0</v>
      </c>
      <c r="N14" s="3">
        <f t="shared" ref="N14" si="62">L14-M14</f>
        <v>0</v>
      </c>
      <c r="O14" s="3">
        <f>'様式4-2'!O14</f>
        <v>0</v>
      </c>
      <c r="P14" s="117"/>
      <c r="Q14" s="167"/>
      <c r="R14" s="168"/>
      <c r="S14" s="175">
        <f t="shared" si="3"/>
        <v>0</v>
      </c>
      <c r="T14" s="5" t="s">
        <v>11</v>
      </c>
      <c r="U14" s="176">
        <f t="shared" ref="U14:V14" si="63">C14</f>
        <v>0</v>
      </c>
      <c r="V14" s="176">
        <f t="shared" si="63"/>
        <v>0</v>
      </c>
      <c r="W14" s="5" t="s">
        <v>11</v>
      </c>
      <c r="X14" s="176">
        <f t="shared" ref="X14" si="64">F14</f>
        <v>0</v>
      </c>
      <c r="Y14" s="176">
        <f t="shared" ref="Y14" si="65">G14</f>
        <v>0</v>
      </c>
      <c r="Z14" s="5" t="s">
        <v>11</v>
      </c>
      <c r="AA14" s="176">
        <f t="shared" ref="AA14" si="66">I14</f>
        <v>0</v>
      </c>
      <c r="AB14" s="176">
        <f t="shared" ref="AB14" si="67">J14</f>
        <v>0</v>
      </c>
      <c r="AC14" s="3">
        <f t="shared" ref="AC14" si="68">IF(AA14&gt;0,S14*U14*X14*AA14,IF(X14&gt;0,S14*U14*X14,S14*U14))</f>
        <v>0</v>
      </c>
      <c r="AD14" s="3">
        <f t="shared" ref="AD14" si="69">AC14-AG14</f>
        <v>0</v>
      </c>
      <c r="AE14" s="3">
        <f t="shared" ref="AE14" si="70">ROUNDDOWN(AD14/2,0)</f>
        <v>0</v>
      </c>
      <c r="AF14" s="3">
        <f t="shared" ref="AF14" si="71">AD14-AE14</f>
        <v>0</v>
      </c>
      <c r="AG14" s="177">
        <f t="shared" ref="AG14" si="72">O14</f>
        <v>0</v>
      </c>
      <c r="AH14" s="117"/>
      <c r="AJ14" s="217" t="str">
        <f t="shared" ref="AJ14" si="73">IF(AC14&gt;=1000000,"相見積書提出必要",IF(AC14&gt;=100000,"見積書提出必要",""))</f>
        <v/>
      </c>
      <c r="AK14" s="186">
        <f t="shared" ref="AK14:AO14" si="74">AC14-K14</f>
        <v>0</v>
      </c>
      <c r="AL14" s="186">
        <f t="shared" si="74"/>
        <v>0</v>
      </c>
      <c r="AM14" s="186">
        <f t="shared" si="74"/>
        <v>0</v>
      </c>
      <c r="AN14" s="186">
        <f t="shared" si="74"/>
        <v>0</v>
      </c>
      <c r="AO14" s="186">
        <f t="shared" si="74"/>
        <v>0</v>
      </c>
    </row>
    <row r="15" spans="1:41" ht="19.899999999999999" customHeight="1">
      <c r="A15" s="270" t="s">
        <v>33</v>
      </c>
      <c r="B15" s="299"/>
      <c r="C15" s="299"/>
      <c r="D15" s="299"/>
      <c r="E15" s="299"/>
      <c r="F15" s="299"/>
      <c r="G15" s="299"/>
      <c r="H15" s="299"/>
      <c r="I15" s="299"/>
      <c r="J15" s="300"/>
      <c r="K15" s="11">
        <f>SUM(K5:K14)</f>
        <v>0</v>
      </c>
      <c r="L15" s="11">
        <f>SUM(L5:L14)</f>
        <v>0</v>
      </c>
      <c r="M15" s="11">
        <f>SUM(M5:M14)</f>
        <v>0</v>
      </c>
      <c r="N15" s="11">
        <f>SUM(N5:N14)</f>
        <v>0</v>
      </c>
      <c r="O15" s="11">
        <f>SUM(O5:O14)</f>
        <v>0</v>
      </c>
      <c r="P15" s="82"/>
      <c r="Q15" s="167"/>
      <c r="R15" s="168"/>
      <c r="S15" s="270" t="s">
        <v>33</v>
      </c>
      <c r="T15" s="299"/>
      <c r="U15" s="299"/>
      <c r="V15" s="299"/>
      <c r="W15" s="299"/>
      <c r="X15" s="299"/>
      <c r="Y15" s="299"/>
      <c r="Z15" s="299"/>
      <c r="AA15" s="299"/>
      <c r="AB15" s="300"/>
      <c r="AC15" s="11">
        <f>SUM(AC5:AC14)</f>
        <v>0</v>
      </c>
      <c r="AD15" s="11">
        <f>SUM(AD5:AD14)</f>
        <v>0</v>
      </c>
      <c r="AE15" s="11">
        <f>SUM(AE5:AE14)</f>
        <v>0</v>
      </c>
      <c r="AF15" s="11">
        <f>SUM(AF5:AF14)</f>
        <v>0</v>
      </c>
      <c r="AG15" s="11">
        <f>SUM(AG5:AG14)</f>
        <v>0</v>
      </c>
      <c r="AH15" s="82"/>
      <c r="AJ15" s="218"/>
      <c r="AK15" s="195">
        <f>SUM(AK5:AK14)</f>
        <v>0</v>
      </c>
      <c r="AL15" s="195">
        <f>SUM(AL5:AL14)</f>
        <v>0</v>
      </c>
      <c r="AM15" s="195">
        <f>SUM(AM5:AM14)</f>
        <v>0</v>
      </c>
      <c r="AN15" s="195">
        <f>SUM(AN5:AN14)</f>
        <v>0</v>
      </c>
      <c r="AO15" s="195">
        <f>SUM(AO5:AO14)</f>
        <v>0</v>
      </c>
    </row>
    <row r="16" spans="1:41" ht="19.899999999999999" customHeight="1">
      <c r="Q16" s="167"/>
      <c r="R16" s="168"/>
    </row>
    <row r="17" spans="1:41" ht="19.899999999999999" customHeight="1">
      <c r="A17" s="12" t="s">
        <v>96</v>
      </c>
      <c r="Q17" s="167"/>
      <c r="R17" s="168"/>
      <c r="S17" s="12" t="s">
        <v>96</v>
      </c>
      <c r="AK17" s="499" t="s">
        <v>298</v>
      </c>
      <c r="AL17" s="500"/>
      <c r="AM17" s="500"/>
      <c r="AN17" s="500"/>
      <c r="AO17" s="501"/>
    </row>
    <row r="18" spans="1:41" ht="19.899999999999999" customHeight="1">
      <c r="A18" s="293" t="s">
        <v>8</v>
      </c>
      <c r="B18" s="294"/>
      <c r="C18" s="294"/>
      <c r="D18" s="294"/>
      <c r="E18" s="294"/>
      <c r="F18" s="294"/>
      <c r="G18" s="294"/>
      <c r="H18" s="294"/>
      <c r="I18" s="294"/>
      <c r="J18" s="295"/>
      <c r="K18" s="263" t="s">
        <v>12</v>
      </c>
      <c r="L18" s="301" t="s">
        <v>13</v>
      </c>
      <c r="M18" s="301"/>
      <c r="N18" s="301"/>
      <c r="O18" s="72" t="s">
        <v>16</v>
      </c>
      <c r="P18" s="261" t="s">
        <v>156</v>
      </c>
      <c r="Q18" s="167"/>
      <c r="R18" s="168"/>
      <c r="S18" s="293" t="s">
        <v>8</v>
      </c>
      <c r="T18" s="294"/>
      <c r="U18" s="294"/>
      <c r="V18" s="294"/>
      <c r="W18" s="294"/>
      <c r="X18" s="294"/>
      <c r="Y18" s="294"/>
      <c r="Z18" s="294"/>
      <c r="AA18" s="294"/>
      <c r="AB18" s="295"/>
      <c r="AC18" s="263" t="s">
        <v>12</v>
      </c>
      <c r="AD18" s="301" t="s">
        <v>13</v>
      </c>
      <c r="AE18" s="301"/>
      <c r="AF18" s="301"/>
      <c r="AG18" s="72" t="s">
        <v>16</v>
      </c>
      <c r="AH18" s="261" t="s">
        <v>156</v>
      </c>
      <c r="AJ18" s="304" t="s">
        <v>310</v>
      </c>
      <c r="AK18" s="301" t="s">
        <v>12</v>
      </c>
      <c r="AL18" s="301" t="s">
        <v>13</v>
      </c>
      <c r="AM18" s="301"/>
      <c r="AN18" s="301"/>
      <c r="AO18" s="72" t="s">
        <v>16</v>
      </c>
    </row>
    <row r="19" spans="1:41" ht="19.899999999999999" customHeight="1">
      <c r="A19" s="296"/>
      <c r="B19" s="297"/>
      <c r="C19" s="297"/>
      <c r="D19" s="297"/>
      <c r="E19" s="297"/>
      <c r="F19" s="297"/>
      <c r="G19" s="297"/>
      <c r="H19" s="297"/>
      <c r="I19" s="297"/>
      <c r="J19" s="298"/>
      <c r="K19" s="263"/>
      <c r="L19" s="72" t="s">
        <v>17</v>
      </c>
      <c r="M19" s="72" t="s">
        <v>14</v>
      </c>
      <c r="N19" s="301" t="s">
        <v>15</v>
      </c>
      <c r="O19" s="301"/>
      <c r="P19" s="241"/>
      <c r="Q19" s="167"/>
      <c r="R19" s="168"/>
      <c r="S19" s="296"/>
      <c r="T19" s="297"/>
      <c r="U19" s="297"/>
      <c r="V19" s="297"/>
      <c r="W19" s="297"/>
      <c r="X19" s="297"/>
      <c r="Y19" s="297"/>
      <c r="Z19" s="297"/>
      <c r="AA19" s="297"/>
      <c r="AB19" s="298"/>
      <c r="AC19" s="263"/>
      <c r="AD19" s="72" t="s">
        <v>17</v>
      </c>
      <c r="AE19" s="72" t="s">
        <v>14</v>
      </c>
      <c r="AF19" s="301" t="s">
        <v>15</v>
      </c>
      <c r="AG19" s="301"/>
      <c r="AH19" s="241"/>
      <c r="AJ19" s="305"/>
      <c r="AK19" s="301"/>
      <c r="AL19" s="72" t="s">
        <v>17</v>
      </c>
      <c r="AM19" s="72" t="s">
        <v>14</v>
      </c>
      <c r="AN19" s="301" t="s">
        <v>15</v>
      </c>
      <c r="AO19" s="301"/>
    </row>
    <row r="20" spans="1:41" ht="19.899999999999999" customHeight="1">
      <c r="A20" s="200" t="str">
        <f>'様式4-2'!A20</f>
        <v>【】</v>
      </c>
      <c r="B20" s="493">
        <f>'様式4-2'!B20</f>
        <v>0</v>
      </c>
      <c r="C20" s="497"/>
      <c r="D20" s="497"/>
      <c r="E20" s="497"/>
      <c r="F20" s="497"/>
      <c r="G20" s="497"/>
      <c r="H20" s="497"/>
      <c r="I20" s="497"/>
      <c r="J20" s="292"/>
      <c r="K20" s="4"/>
      <c r="L20" s="4"/>
      <c r="M20" s="4"/>
      <c r="N20" s="4"/>
      <c r="O20" s="4"/>
      <c r="P20" s="301" t="str">
        <f>IF('様式4-2'!P20="","",'様式4-2'!P20)</f>
        <v/>
      </c>
      <c r="Q20" s="167"/>
      <c r="R20" s="168"/>
      <c r="S20" s="7" t="str">
        <f t="shared" ref="S20:S29" si="75">A20</f>
        <v>【】</v>
      </c>
      <c r="T20" s="495">
        <f t="shared" ref="T20" si="76">B20</f>
        <v>0</v>
      </c>
      <c r="U20" s="498"/>
      <c r="V20" s="498"/>
      <c r="W20" s="498"/>
      <c r="X20" s="498"/>
      <c r="Y20" s="498"/>
      <c r="Z20" s="498"/>
      <c r="AA20" s="498"/>
      <c r="AB20" s="292"/>
      <c r="AC20" s="4"/>
      <c r="AD20" s="4"/>
      <c r="AE20" s="4"/>
      <c r="AF20" s="4"/>
      <c r="AG20" s="4"/>
      <c r="AH20" s="508" t="str">
        <f>IF(P20="","",P20)</f>
        <v/>
      </c>
      <c r="AJ20" s="216"/>
      <c r="AK20" s="185"/>
      <c r="AL20" s="185"/>
      <c r="AM20" s="185"/>
      <c r="AN20" s="185"/>
      <c r="AO20" s="185"/>
    </row>
    <row r="21" spans="1:41" ht="19.899999999999999" customHeight="1">
      <c r="A21" s="201">
        <f>'様式4-2'!A21</f>
        <v>0</v>
      </c>
      <c r="B21" s="5" t="s">
        <v>11</v>
      </c>
      <c r="C21" s="5">
        <f>'様式4-2'!C21</f>
        <v>0</v>
      </c>
      <c r="D21" s="5">
        <f>'様式4-2'!D21</f>
        <v>0</v>
      </c>
      <c r="E21" s="5" t="s">
        <v>11</v>
      </c>
      <c r="F21" s="5">
        <f>'様式4-2'!F21</f>
        <v>0</v>
      </c>
      <c r="G21" s="5">
        <f>'様式4-2'!G21</f>
        <v>0</v>
      </c>
      <c r="H21" s="5" t="s">
        <v>11</v>
      </c>
      <c r="I21" s="5">
        <f>'様式4-2'!I21</f>
        <v>0</v>
      </c>
      <c r="J21" s="5">
        <f>'様式4-2'!J21</f>
        <v>0</v>
      </c>
      <c r="K21" s="3">
        <f t="shared" ref="K21" si="77">IF(I21&gt;0,A21*C21*F21*I21,IF(F21&gt;0,A21*C21*F21,A21*C21))</f>
        <v>0</v>
      </c>
      <c r="L21" s="3">
        <f t="shared" ref="L21" si="78">K21-O21</f>
        <v>0</v>
      </c>
      <c r="M21" s="3">
        <f t="shared" ref="M21" si="79">ROUNDDOWN(L21/2,0)</f>
        <v>0</v>
      </c>
      <c r="N21" s="3">
        <f t="shared" ref="N21" si="80">L21-M21</f>
        <v>0</v>
      </c>
      <c r="O21" s="3">
        <f>'様式4-2'!O21</f>
        <v>0</v>
      </c>
      <c r="P21" s="515"/>
      <c r="Q21" s="167"/>
      <c r="R21" s="168"/>
      <c r="S21" s="175">
        <f t="shared" si="75"/>
        <v>0</v>
      </c>
      <c r="T21" s="5" t="s">
        <v>11</v>
      </c>
      <c r="U21" s="176">
        <f t="shared" ref="U21" si="81">C21</f>
        <v>0</v>
      </c>
      <c r="V21" s="176">
        <f t="shared" ref="V21" si="82">D21</f>
        <v>0</v>
      </c>
      <c r="W21" s="5" t="s">
        <v>11</v>
      </c>
      <c r="X21" s="176">
        <f t="shared" ref="X21" si="83">F21</f>
        <v>0</v>
      </c>
      <c r="Y21" s="176">
        <f t="shared" ref="Y21" si="84">G21</f>
        <v>0</v>
      </c>
      <c r="Z21" s="5" t="s">
        <v>11</v>
      </c>
      <c r="AA21" s="176">
        <f t="shared" ref="AA21" si="85">I21</f>
        <v>0</v>
      </c>
      <c r="AB21" s="176">
        <f t="shared" ref="AB21" si="86">J21</f>
        <v>0</v>
      </c>
      <c r="AC21" s="3">
        <f t="shared" ref="AC21:AC23" si="87">IF(AA21&gt;0,S21*U21*X21*AA21,IF(X21&gt;0,S21*U21*X21,S21*U21))</f>
        <v>0</v>
      </c>
      <c r="AD21" s="3">
        <f t="shared" ref="AD21" si="88">AC21-AG21</f>
        <v>0</v>
      </c>
      <c r="AE21" s="3">
        <f t="shared" ref="AE21" si="89">ROUNDDOWN(AD21/2,0)</f>
        <v>0</v>
      </c>
      <c r="AF21" s="3">
        <f t="shared" ref="AF21" si="90">AD21-AE21</f>
        <v>0</v>
      </c>
      <c r="AG21" s="177">
        <f t="shared" ref="AG21" si="91">O21</f>
        <v>0</v>
      </c>
      <c r="AH21" s="509"/>
      <c r="AJ21" s="217" t="str">
        <f t="shared" ref="AJ21:AJ29" si="92">IF(AC21&gt;=1000000,"相見積書提出必要",IF(AC21&gt;=100000,"見積書提出必要",""))</f>
        <v/>
      </c>
      <c r="AK21" s="186">
        <f t="shared" ref="AK21:AO21" si="93">AC21-K21</f>
        <v>0</v>
      </c>
      <c r="AL21" s="186">
        <f t="shared" si="93"/>
        <v>0</v>
      </c>
      <c r="AM21" s="186">
        <f t="shared" si="93"/>
        <v>0</v>
      </c>
      <c r="AN21" s="186">
        <f t="shared" si="93"/>
        <v>0</v>
      </c>
      <c r="AO21" s="186">
        <f t="shared" si="93"/>
        <v>0</v>
      </c>
    </row>
    <row r="22" spans="1:41" ht="19.899999999999999" customHeight="1">
      <c r="A22" s="200" t="str">
        <f>'様式4-2'!A22</f>
        <v>【】</v>
      </c>
      <c r="B22" s="493">
        <f>'様式4-2'!B22</f>
        <v>0</v>
      </c>
      <c r="C22" s="497"/>
      <c r="D22" s="497"/>
      <c r="E22" s="497"/>
      <c r="F22" s="497"/>
      <c r="G22" s="497"/>
      <c r="H22" s="497"/>
      <c r="I22" s="497"/>
      <c r="J22" s="292"/>
      <c r="K22" s="4"/>
      <c r="L22" s="4"/>
      <c r="M22" s="4"/>
      <c r="N22" s="4"/>
      <c r="O22" s="4"/>
      <c r="P22" s="301" t="str">
        <f>IF('様式4-2'!P22="","",'様式4-2'!P22)</f>
        <v/>
      </c>
      <c r="Q22" s="167"/>
      <c r="R22" s="168"/>
      <c r="S22" s="7" t="str">
        <f t="shared" si="75"/>
        <v>【】</v>
      </c>
      <c r="T22" s="495">
        <f t="shared" ref="T22" si="94">B22</f>
        <v>0</v>
      </c>
      <c r="U22" s="498"/>
      <c r="V22" s="498"/>
      <c r="W22" s="498"/>
      <c r="X22" s="498"/>
      <c r="Y22" s="498"/>
      <c r="Z22" s="498"/>
      <c r="AA22" s="498"/>
      <c r="AB22" s="292"/>
      <c r="AC22" s="4"/>
      <c r="AD22" s="4"/>
      <c r="AE22" s="4"/>
      <c r="AF22" s="4"/>
      <c r="AG22" s="4"/>
      <c r="AH22" s="508" t="str">
        <f t="shared" ref="AH22" si="95">IF(P22="","",P22)</f>
        <v/>
      </c>
      <c r="AJ22" s="216"/>
      <c r="AK22" s="185"/>
      <c r="AL22" s="185"/>
      <c r="AM22" s="185"/>
      <c r="AN22" s="185"/>
      <c r="AO22" s="185"/>
    </row>
    <row r="23" spans="1:41" ht="19.899999999999999" customHeight="1">
      <c r="A23" s="201">
        <f>'様式4-2'!A23</f>
        <v>0</v>
      </c>
      <c r="B23" s="5" t="s">
        <v>11</v>
      </c>
      <c r="C23" s="5">
        <f>'様式4-2'!C23</f>
        <v>0</v>
      </c>
      <c r="D23" s="5">
        <f>'様式4-2'!D23</f>
        <v>0</v>
      </c>
      <c r="E23" s="5" t="s">
        <v>11</v>
      </c>
      <c r="F23" s="5">
        <f>'様式4-2'!F23</f>
        <v>0</v>
      </c>
      <c r="G23" s="5">
        <f>'様式4-2'!G23</f>
        <v>0</v>
      </c>
      <c r="H23" s="5" t="s">
        <v>11</v>
      </c>
      <c r="I23" s="5">
        <f>'様式4-2'!I23</f>
        <v>0</v>
      </c>
      <c r="J23" s="5">
        <f>'様式4-2'!J23</f>
        <v>0</v>
      </c>
      <c r="K23" s="3">
        <f t="shared" ref="K23" si="96">IF(I23&gt;0,A23*C23*F23*I23,IF(F23&gt;0,A23*C23*F23,A23*C23))</f>
        <v>0</v>
      </c>
      <c r="L23" s="3">
        <f t="shared" ref="L23" si="97">K23-O23</f>
        <v>0</v>
      </c>
      <c r="M23" s="3">
        <f t="shared" ref="M23" si="98">ROUNDDOWN(L23/2,0)</f>
        <v>0</v>
      </c>
      <c r="N23" s="3">
        <f t="shared" ref="N23" si="99">L23-M23</f>
        <v>0</v>
      </c>
      <c r="O23" s="3">
        <f>'様式4-2'!O23</f>
        <v>0</v>
      </c>
      <c r="P23" s="515"/>
      <c r="Q23" s="167"/>
      <c r="R23" s="168"/>
      <c r="S23" s="175">
        <f t="shared" si="75"/>
        <v>0</v>
      </c>
      <c r="T23" s="5" t="s">
        <v>11</v>
      </c>
      <c r="U23" s="176">
        <f t="shared" ref="U23" si="100">C23</f>
        <v>0</v>
      </c>
      <c r="V23" s="176">
        <f t="shared" ref="V23" si="101">D23</f>
        <v>0</v>
      </c>
      <c r="W23" s="5" t="s">
        <v>11</v>
      </c>
      <c r="X23" s="176">
        <f t="shared" ref="X23" si="102">F23</f>
        <v>0</v>
      </c>
      <c r="Y23" s="176">
        <f t="shared" ref="Y23" si="103">G23</f>
        <v>0</v>
      </c>
      <c r="Z23" s="5" t="s">
        <v>11</v>
      </c>
      <c r="AA23" s="176">
        <f t="shared" ref="AA23" si="104">I23</f>
        <v>0</v>
      </c>
      <c r="AB23" s="176">
        <f t="shared" ref="AB23" si="105">J23</f>
        <v>0</v>
      </c>
      <c r="AC23" s="3">
        <f t="shared" si="87"/>
        <v>0</v>
      </c>
      <c r="AD23" s="3">
        <f t="shared" ref="AD23" si="106">AC23-AG23</f>
        <v>0</v>
      </c>
      <c r="AE23" s="3">
        <f t="shared" ref="AE23" si="107">ROUNDDOWN(AD23/2,0)</f>
        <v>0</v>
      </c>
      <c r="AF23" s="3">
        <f t="shared" ref="AF23" si="108">AD23-AE23</f>
        <v>0</v>
      </c>
      <c r="AG23" s="177">
        <f t="shared" ref="AG23" si="109">O23</f>
        <v>0</v>
      </c>
      <c r="AH23" s="509"/>
      <c r="AJ23" s="217" t="str">
        <f t="shared" si="92"/>
        <v/>
      </c>
      <c r="AK23" s="186">
        <f t="shared" ref="AK23:AO23" si="110">AC23-K23</f>
        <v>0</v>
      </c>
      <c r="AL23" s="186">
        <f t="shared" si="110"/>
        <v>0</v>
      </c>
      <c r="AM23" s="186">
        <f t="shared" si="110"/>
        <v>0</v>
      </c>
      <c r="AN23" s="186">
        <f t="shared" si="110"/>
        <v>0</v>
      </c>
      <c r="AO23" s="186">
        <f t="shared" si="110"/>
        <v>0</v>
      </c>
    </row>
    <row r="24" spans="1:41" ht="19.899999999999999" customHeight="1">
      <c r="A24" s="200" t="str">
        <f>'様式4-2'!A24</f>
        <v>【】</v>
      </c>
      <c r="B24" s="493">
        <f>'様式4-2'!B24</f>
        <v>0</v>
      </c>
      <c r="C24" s="497"/>
      <c r="D24" s="497"/>
      <c r="E24" s="497"/>
      <c r="F24" s="497"/>
      <c r="G24" s="497"/>
      <c r="H24" s="497"/>
      <c r="I24" s="497"/>
      <c r="J24" s="292"/>
      <c r="K24" s="4"/>
      <c r="L24" s="4"/>
      <c r="M24" s="4"/>
      <c r="N24" s="4"/>
      <c r="O24" s="4"/>
      <c r="P24" s="301" t="str">
        <f>IF('様式4-2'!P24="","",'様式4-2'!P24)</f>
        <v/>
      </c>
      <c r="Q24" s="167"/>
      <c r="R24" s="168"/>
      <c r="S24" s="7" t="str">
        <f t="shared" si="75"/>
        <v>【】</v>
      </c>
      <c r="T24" s="495">
        <f t="shared" ref="T24" si="111">B24</f>
        <v>0</v>
      </c>
      <c r="U24" s="498"/>
      <c r="V24" s="498"/>
      <c r="W24" s="498"/>
      <c r="X24" s="498"/>
      <c r="Y24" s="498"/>
      <c r="Z24" s="498"/>
      <c r="AA24" s="498"/>
      <c r="AB24" s="292"/>
      <c r="AC24" s="4"/>
      <c r="AD24" s="4"/>
      <c r="AE24" s="4"/>
      <c r="AF24" s="4"/>
      <c r="AG24" s="4"/>
      <c r="AH24" s="508" t="str">
        <f t="shared" ref="AH24" si="112">IF(P24="","",P24)</f>
        <v/>
      </c>
      <c r="AJ24" s="216"/>
      <c r="AK24" s="185"/>
      <c r="AL24" s="185"/>
      <c r="AM24" s="185"/>
      <c r="AN24" s="185"/>
      <c r="AO24" s="185"/>
    </row>
    <row r="25" spans="1:41" ht="19.899999999999999" customHeight="1">
      <c r="A25" s="201">
        <f>'様式4-2'!A25</f>
        <v>0</v>
      </c>
      <c r="B25" s="5" t="s">
        <v>11</v>
      </c>
      <c r="C25" s="5">
        <f>'様式4-2'!C25</f>
        <v>0</v>
      </c>
      <c r="D25" s="5">
        <f>'様式4-2'!D25</f>
        <v>0</v>
      </c>
      <c r="E25" s="5" t="s">
        <v>11</v>
      </c>
      <c r="F25" s="5">
        <f>'様式4-2'!F25</f>
        <v>0</v>
      </c>
      <c r="G25" s="5">
        <f>'様式4-2'!G25</f>
        <v>0</v>
      </c>
      <c r="H25" s="5" t="s">
        <v>11</v>
      </c>
      <c r="I25" s="5">
        <f>'様式4-2'!I25</f>
        <v>0</v>
      </c>
      <c r="J25" s="5">
        <f>'様式4-2'!J25</f>
        <v>0</v>
      </c>
      <c r="K25" s="3">
        <f t="shared" ref="K25" si="113">IF(I25&gt;0,A25*C25*F25*I25,IF(F25&gt;0,A25*C25*F25,A25*C25))</f>
        <v>0</v>
      </c>
      <c r="L25" s="3">
        <f t="shared" ref="L25" si="114">K25-O25</f>
        <v>0</v>
      </c>
      <c r="M25" s="3">
        <f t="shared" ref="M25" si="115">ROUNDDOWN(L25/2,0)</f>
        <v>0</v>
      </c>
      <c r="N25" s="3">
        <f t="shared" ref="N25" si="116">L25-M25</f>
        <v>0</v>
      </c>
      <c r="O25" s="3">
        <f>'様式4-2'!O25</f>
        <v>0</v>
      </c>
      <c r="P25" s="515"/>
      <c r="Q25" s="167"/>
      <c r="R25" s="168"/>
      <c r="S25" s="175">
        <f t="shared" si="75"/>
        <v>0</v>
      </c>
      <c r="T25" s="5" t="s">
        <v>11</v>
      </c>
      <c r="U25" s="176">
        <f t="shared" ref="U25" si="117">C25</f>
        <v>0</v>
      </c>
      <c r="V25" s="176">
        <f t="shared" ref="V25" si="118">D25</f>
        <v>0</v>
      </c>
      <c r="W25" s="5" t="s">
        <v>11</v>
      </c>
      <c r="X25" s="176">
        <f t="shared" ref="X25" si="119">F25</f>
        <v>0</v>
      </c>
      <c r="Y25" s="176">
        <f t="shared" ref="Y25" si="120">G25</f>
        <v>0</v>
      </c>
      <c r="Z25" s="5" t="s">
        <v>11</v>
      </c>
      <c r="AA25" s="176">
        <f t="shared" ref="AA25" si="121">I25</f>
        <v>0</v>
      </c>
      <c r="AB25" s="176">
        <f t="shared" ref="AB25" si="122">J25</f>
        <v>0</v>
      </c>
      <c r="AC25" s="3">
        <f t="shared" ref="AC25" si="123">IF(AA25&gt;0,S25*U25*X25*AA25,IF(X25&gt;0,S25*U25*X25,S25*U25))</f>
        <v>0</v>
      </c>
      <c r="AD25" s="3">
        <f t="shared" ref="AD25" si="124">AC25-AG25</f>
        <v>0</v>
      </c>
      <c r="AE25" s="3">
        <f t="shared" ref="AE25" si="125">ROUNDDOWN(AD25/2,0)</f>
        <v>0</v>
      </c>
      <c r="AF25" s="3">
        <f t="shared" ref="AF25" si="126">AD25-AE25</f>
        <v>0</v>
      </c>
      <c r="AG25" s="177">
        <f t="shared" ref="AG25" si="127">O25</f>
        <v>0</v>
      </c>
      <c r="AH25" s="509"/>
      <c r="AJ25" s="217" t="str">
        <f t="shared" si="92"/>
        <v/>
      </c>
      <c r="AK25" s="186">
        <f t="shared" ref="AK25:AO25" si="128">AC25-K25</f>
        <v>0</v>
      </c>
      <c r="AL25" s="186">
        <f t="shared" si="128"/>
        <v>0</v>
      </c>
      <c r="AM25" s="186">
        <f t="shared" si="128"/>
        <v>0</v>
      </c>
      <c r="AN25" s="186">
        <f t="shared" si="128"/>
        <v>0</v>
      </c>
      <c r="AO25" s="186">
        <f t="shared" si="128"/>
        <v>0</v>
      </c>
    </row>
    <row r="26" spans="1:41" ht="19.899999999999999" customHeight="1">
      <c r="A26" s="200" t="str">
        <f>'様式4-2'!A26</f>
        <v>【】</v>
      </c>
      <c r="B26" s="493">
        <f>'様式4-2'!B26</f>
        <v>0</v>
      </c>
      <c r="C26" s="497"/>
      <c r="D26" s="497"/>
      <c r="E26" s="497"/>
      <c r="F26" s="497"/>
      <c r="G26" s="497"/>
      <c r="H26" s="497"/>
      <c r="I26" s="497"/>
      <c r="J26" s="292"/>
      <c r="K26" s="4"/>
      <c r="L26" s="4"/>
      <c r="M26" s="4"/>
      <c r="N26" s="4"/>
      <c r="O26" s="4"/>
      <c r="P26" s="301" t="str">
        <f>IF('様式4-2'!P26="","",'様式4-2'!P26)</f>
        <v/>
      </c>
      <c r="Q26" s="167"/>
      <c r="R26" s="168"/>
      <c r="S26" s="7" t="str">
        <f t="shared" si="75"/>
        <v>【】</v>
      </c>
      <c r="T26" s="495">
        <f t="shared" ref="T26" si="129">B26</f>
        <v>0</v>
      </c>
      <c r="U26" s="498"/>
      <c r="V26" s="498"/>
      <c r="W26" s="498"/>
      <c r="X26" s="498"/>
      <c r="Y26" s="498"/>
      <c r="Z26" s="498"/>
      <c r="AA26" s="498"/>
      <c r="AB26" s="292"/>
      <c r="AC26" s="4"/>
      <c r="AD26" s="4"/>
      <c r="AE26" s="4"/>
      <c r="AF26" s="4"/>
      <c r="AG26" s="4"/>
      <c r="AH26" s="508" t="str">
        <f t="shared" ref="AH26" si="130">IF(P26="","",P26)</f>
        <v/>
      </c>
      <c r="AJ26" s="216"/>
      <c r="AK26" s="185"/>
      <c r="AL26" s="185"/>
      <c r="AM26" s="185"/>
      <c r="AN26" s="185"/>
      <c r="AO26" s="185"/>
    </row>
    <row r="27" spans="1:41" ht="19.899999999999999" customHeight="1">
      <c r="A27" s="201">
        <f>'様式4-2'!A27</f>
        <v>0</v>
      </c>
      <c r="B27" s="5" t="s">
        <v>11</v>
      </c>
      <c r="C27" s="5">
        <f>'様式4-2'!C27</f>
        <v>0</v>
      </c>
      <c r="D27" s="5">
        <f>'様式4-2'!D27</f>
        <v>0</v>
      </c>
      <c r="E27" s="5" t="s">
        <v>11</v>
      </c>
      <c r="F27" s="5">
        <f>'様式4-2'!F27</f>
        <v>0</v>
      </c>
      <c r="G27" s="5">
        <f>'様式4-2'!G27</f>
        <v>0</v>
      </c>
      <c r="H27" s="5" t="s">
        <v>11</v>
      </c>
      <c r="I27" s="5">
        <f>'様式4-2'!I27</f>
        <v>0</v>
      </c>
      <c r="J27" s="5">
        <f>'様式4-2'!J27</f>
        <v>0</v>
      </c>
      <c r="K27" s="3">
        <f t="shared" ref="K27" si="131">IF(I27&gt;0,A27*C27*F27*I27,IF(F27&gt;0,A27*C27*F27,A27*C27))</f>
        <v>0</v>
      </c>
      <c r="L27" s="3">
        <f t="shared" ref="L27" si="132">K27-O27</f>
        <v>0</v>
      </c>
      <c r="M27" s="3">
        <f t="shared" ref="M27" si="133">ROUNDDOWN(L27/2,0)</f>
        <v>0</v>
      </c>
      <c r="N27" s="3">
        <f t="shared" ref="N27" si="134">L27-M27</f>
        <v>0</v>
      </c>
      <c r="O27" s="3">
        <f>'様式4-2'!O27</f>
        <v>0</v>
      </c>
      <c r="P27" s="515"/>
      <c r="Q27" s="167"/>
      <c r="R27" s="168"/>
      <c r="S27" s="175">
        <f t="shared" si="75"/>
        <v>0</v>
      </c>
      <c r="T27" s="5" t="s">
        <v>11</v>
      </c>
      <c r="U27" s="176">
        <f t="shared" ref="U27" si="135">C27</f>
        <v>0</v>
      </c>
      <c r="V27" s="176">
        <f t="shared" ref="V27" si="136">D27</f>
        <v>0</v>
      </c>
      <c r="W27" s="5" t="s">
        <v>11</v>
      </c>
      <c r="X27" s="176">
        <f t="shared" ref="X27" si="137">F27</f>
        <v>0</v>
      </c>
      <c r="Y27" s="176">
        <f t="shared" ref="Y27" si="138">G27</f>
        <v>0</v>
      </c>
      <c r="Z27" s="5" t="s">
        <v>11</v>
      </c>
      <c r="AA27" s="176">
        <f t="shared" ref="AA27" si="139">I27</f>
        <v>0</v>
      </c>
      <c r="AB27" s="176">
        <f t="shared" ref="AB27" si="140">J27</f>
        <v>0</v>
      </c>
      <c r="AC27" s="3">
        <f t="shared" ref="AC27" si="141">IF(AA27&gt;0,S27*U27*X27*AA27,IF(X27&gt;0,S27*U27*X27,S27*U27))</f>
        <v>0</v>
      </c>
      <c r="AD27" s="3">
        <f t="shared" ref="AD27" si="142">AC27-AG27</f>
        <v>0</v>
      </c>
      <c r="AE27" s="3">
        <f t="shared" ref="AE27" si="143">ROUNDDOWN(AD27/2,0)</f>
        <v>0</v>
      </c>
      <c r="AF27" s="3">
        <f t="shared" ref="AF27" si="144">AD27-AE27</f>
        <v>0</v>
      </c>
      <c r="AG27" s="177">
        <f t="shared" ref="AG27" si="145">O27</f>
        <v>0</v>
      </c>
      <c r="AH27" s="509"/>
      <c r="AJ27" s="217" t="str">
        <f t="shared" si="92"/>
        <v/>
      </c>
      <c r="AK27" s="186">
        <f t="shared" ref="AK27:AO27" si="146">AC27-K27</f>
        <v>0</v>
      </c>
      <c r="AL27" s="186">
        <f t="shared" si="146"/>
        <v>0</v>
      </c>
      <c r="AM27" s="186">
        <f t="shared" si="146"/>
        <v>0</v>
      </c>
      <c r="AN27" s="186">
        <f t="shared" si="146"/>
        <v>0</v>
      </c>
      <c r="AO27" s="186">
        <f t="shared" si="146"/>
        <v>0</v>
      </c>
    </row>
    <row r="28" spans="1:41" ht="19.899999999999999" customHeight="1">
      <c r="A28" s="200" t="str">
        <f>'様式4-2'!A28</f>
        <v>【】</v>
      </c>
      <c r="B28" s="493">
        <f>'様式4-2'!B28</f>
        <v>0</v>
      </c>
      <c r="C28" s="497"/>
      <c r="D28" s="497"/>
      <c r="E28" s="497"/>
      <c r="F28" s="497"/>
      <c r="G28" s="497"/>
      <c r="H28" s="497"/>
      <c r="I28" s="497"/>
      <c r="J28" s="292"/>
      <c r="K28" s="4"/>
      <c r="L28" s="4"/>
      <c r="M28" s="4"/>
      <c r="N28" s="4"/>
      <c r="O28" s="4"/>
      <c r="P28" s="301" t="str">
        <f>IF('様式4-2'!P28="","",'様式4-2'!P28)</f>
        <v/>
      </c>
      <c r="Q28" s="167"/>
      <c r="R28" s="168"/>
      <c r="S28" s="7" t="str">
        <f t="shared" si="75"/>
        <v>【】</v>
      </c>
      <c r="T28" s="495">
        <f t="shared" ref="T28" si="147">B28</f>
        <v>0</v>
      </c>
      <c r="U28" s="498"/>
      <c r="V28" s="498"/>
      <c r="W28" s="498"/>
      <c r="X28" s="498"/>
      <c r="Y28" s="498"/>
      <c r="Z28" s="498"/>
      <c r="AA28" s="498"/>
      <c r="AB28" s="292"/>
      <c r="AC28" s="4"/>
      <c r="AD28" s="4"/>
      <c r="AE28" s="4"/>
      <c r="AF28" s="4"/>
      <c r="AG28" s="4"/>
      <c r="AH28" s="508" t="str">
        <f t="shared" ref="AH28" si="148">IF(P28="","",P28)</f>
        <v/>
      </c>
      <c r="AJ28" s="216"/>
      <c r="AK28" s="185"/>
      <c r="AL28" s="185"/>
      <c r="AM28" s="185"/>
      <c r="AN28" s="185"/>
      <c r="AO28" s="185"/>
    </row>
    <row r="29" spans="1:41" ht="19.899999999999999" customHeight="1">
      <c r="A29" s="201">
        <f>'様式4-2'!A29</f>
        <v>0</v>
      </c>
      <c r="B29" s="5" t="s">
        <v>11</v>
      </c>
      <c r="C29" s="5">
        <f>'様式4-2'!C29</f>
        <v>0</v>
      </c>
      <c r="D29" s="5">
        <f>'様式4-2'!D29</f>
        <v>0</v>
      </c>
      <c r="E29" s="5" t="s">
        <v>11</v>
      </c>
      <c r="F29" s="5">
        <f>'様式4-2'!F29</f>
        <v>0</v>
      </c>
      <c r="G29" s="5">
        <f>'様式4-2'!G29</f>
        <v>0</v>
      </c>
      <c r="H29" s="5" t="s">
        <v>11</v>
      </c>
      <c r="I29" s="5">
        <f>'様式4-2'!I29</f>
        <v>0</v>
      </c>
      <c r="J29" s="5">
        <f>'様式4-2'!J29</f>
        <v>0</v>
      </c>
      <c r="K29" s="3">
        <f t="shared" ref="K29" si="149">IF(I29&gt;0,A29*C29*F29*I29,IF(F29&gt;0,A29*C29*F29,A29*C29))</f>
        <v>0</v>
      </c>
      <c r="L29" s="3">
        <f t="shared" ref="L29" si="150">K29-O29</f>
        <v>0</v>
      </c>
      <c r="M29" s="3">
        <f t="shared" ref="M29" si="151">ROUNDDOWN(L29/2,0)</f>
        <v>0</v>
      </c>
      <c r="N29" s="3">
        <f t="shared" ref="N29" si="152">L29-M29</f>
        <v>0</v>
      </c>
      <c r="O29" s="3">
        <f>'様式4-2'!O29</f>
        <v>0</v>
      </c>
      <c r="P29" s="515"/>
      <c r="Q29" s="167"/>
      <c r="R29" s="168"/>
      <c r="S29" s="175">
        <f t="shared" si="75"/>
        <v>0</v>
      </c>
      <c r="T29" s="5" t="s">
        <v>11</v>
      </c>
      <c r="U29" s="176">
        <f t="shared" ref="U29:V29" si="153">C29</f>
        <v>0</v>
      </c>
      <c r="V29" s="176">
        <f t="shared" si="153"/>
        <v>0</v>
      </c>
      <c r="W29" s="5" t="s">
        <v>11</v>
      </c>
      <c r="X29" s="176">
        <f t="shared" ref="X29" si="154">F29</f>
        <v>0</v>
      </c>
      <c r="Y29" s="176">
        <f t="shared" ref="Y29" si="155">G29</f>
        <v>0</v>
      </c>
      <c r="Z29" s="5" t="s">
        <v>11</v>
      </c>
      <c r="AA29" s="176">
        <f t="shared" ref="AA29" si="156">I29</f>
        <v>0</v>
      </c>
      <c r="AB29" s="176">
        <f t="shared" ref="AB29" si="157">J29</f>
        <v>0</v>
      </c>
      <c r="AC29" s="3">
        <f t="shared" ref="AC29" si="158">IF(AA29&gt;0,S29*U29*X29*AA29,IF(X29&gt;0,S29*U29*X29,S29*U29))</f>
        <v>0</v>
      </c>
      <c r="AD29" s="3">
        <f t="shared" ref="AD29" si="159">AC29-AG29</f>
        <v>0</v>
      </c>
      <c r="AE29" s="3">
        <f t="shared" ref="AE29" si="160">ROUNDDOWN(AD29/2,0)</f>
        <v>0</v>
      </c>
      <c r="AF29" s="3">
        <f t="shared" ref="AF29" si="161">AD29-AE29</f>
        <v>0</v>
      </c>
      <c r="AG29" s="177">
        <f t="shared" ref="AG29" si="162">O29</f>
        <v>0</v>
      </c>
      <c r="AH29" s="509"/>
      <c r="AJ29" s="217" t="str">
        <f t="shared" si="92"/>
        <v/>
      </c>
      <c r="AK29" s="186">
        <f t="shared" ref="AK29:AO29" si="163">AC29-K29</f>
        <v>0</v>
      </c>
      <c r="AL29" s="186">
        <f t="shared" si="163"/>
        <v>0</v>
      </c>
      <c r="AM29" s="186">
        <f t="shared" si="163"/>
        <v>0</v>
      </c>
      <c r="AN29" s="186">
        <f t="shared" si="163"/>
        <v>0</v>
      </c>
      <c r="AO29" s="186">
        <f t="shared" si="163"/>
        <v>0</v>
      </c>
    </row>
    <row r="30" spans="1:41" ht="19.899999999999999" customHeight="1">
      <c r="A30" s="270" t="s">
        <v>33</v>
      </c>
      <c r="B30" s="299"/>
      <c r="C30" s="299"/>
      <c r="D30" s="299"/>
      <c r="E30" s="299"/>
      <c r="F30" s="299"/>
      <c r="G30" s="299"/>
      <c r="H30" s="299"/>
      <c r="I30" s="299"/>
      <c r="J30" s="300"/>
      <c r="K30" s="11">
        <f>SUM(K20:K29)</f>
        <v>0</v>
      </c>
      <c r="L30" s="11">
        <f>SUM(L20:L29)</f>
        <v>0</v>
      </c>
      <c r="M30" s="11">
        <f>SUM(M20:M29)</f>
        <v>0</v>
      </c>
      <c r="N30" s="11">
        <f>SUM(N20:N29)</f>
        <v>0</v>
      </c>
      <c r="O30" s="11">
        <f>SUM(O20:O29)</f>
        <v>0</v>
      </c>
      <c r="P30" s="11"/>
      <c r="Q30" s="167"/>
      <c r="R30" s="168"/>
      <c r="S30" s="270" t="s">
        <v>33</v>
      </c>
      <c r="T30" s="299"/>
      <c r="U30" s="299"/>
      <c r="V30" s="299"/>
      <c r="W30" s="299"/>
      <c r="X30" s="299"/>
      <c r="Y30" s="299"/>
      <c r="Z30" s="299"/>
      <c r="AA30" s="299"/>
      <c r="AB30" s="300"/>
      <c r="AC30" s="11">
        <f>SUM(AC20:AC29)</f>
        <v>0</v>
      </c>
      <c r="AD30" s="11">
        <f>SUM(AD20:AD29)</f>
        <v>0</v>
      </c>
      <c r="AE30" s="11">
        <f>SUM(AE20:AE29)</f>
        <v>0</v>
      </c>
      <c r="AF30" s="11">
        <f>SUM(AF20:AF29)</f>
        <v>0</v>
      </c>
      <c r="AG30" s="11">
        <f>SUM(AG20:AG29)</f>
        <v>0</v>
      </c>
      <c r="AH30" s="11"/>
      <c r="AJ30" s="218"/>
      <c r="AK30" s="195">
        <f>SUM(AK20:AK29)</f>
        <v>0</v>
      </c>
      <c r="AL30" s="195">
        <f>SUM(AL20:AL29)</f>
        <v>0</v>
      </c>
      <c r="AM30" s="195">
        <f>SUM(AM20:AM29)</f>
        <v>0</v>
      </c>
      <c r="AN30" s="195">
        <f>SUM(AN20:AN29)</f>
        <v>0</v>
      </c>
      <c r="AO30" s="195">
        <f>SUM(AO20:AO29)</f>
        <v>0</v>
      </c>
    </row>
    <row r="31" spans="1:41" ht="19.899999999999999" customHeight="1" thickBot="1">
      <c r="Q31" s="167"/>
      <c r="R31" s="168"/>
    </row>
    <row r="32" spans="1:41" ht="19.899999999999999" customHeight="1" thickBot="1">
      <c r="A32" s="309" t="s">
        <v>110</v>
      </c>
      <c r="B32" s="310"/>
      <c r="C32" s="310"/>
      <c r="D32" s="310"/>
      <c r="E32" s="310"/>
      <c r="F32" s="310"/>
      <c r="G32" s="310"/>
      <c r="H32" s="310"/>
      <c r="I32" s="310"/>
      <c r="J32" s="311"/>
      <c r="K32" s="50">
        <f>K15+K30</f>
        <v>0</v>
      </c>
      <c r="L32" s="50">
        <f t="shared" ref="L32:O32" si="164">L15+L30</f>
        <v>0</v>
      </c>
      <c r="M32" s="50">
        <f t="shared" si="164"/>
        <v>0</v>
      </c>
      <c r="N32" s="50">
        <f t="shared" si="164"/>
        <v>0</v>
      </c>
      <c r="O32" s="51">
        <f t="shared" si="164"/>
        <v>0</v>
      </c>
      <c r="P32" s="82"/>
      <c r="Q32" s="167"/>
      <c r="R32" s="168"/>
      <c r="S32" s="309" t="s">
        <v>110</v>
      </c>
      <c r="T32" s="310"/>
      <c r="U32" s="310"/>
      <c r="V32" s="310"/>
      <c r="W32" s="310"/>
      <c r="X32" s="310"/>
      <c r="Y32" s="310"/>
      <c r="Z32" s="310"/>
      <c r="AA32" s="310"/>
      <c r="AB32" s="311"/>
      <c r="AC32" s="50">
        <f>AC15+AC30</f>
        <v>0</v>
      </c>
      <c r="AD32" s="50">
        <f t="shared" ref="AD32:AG32" si="165">AD15+AD30</f>
        <v>0</v>
      </c>
      <c r="AE32" s="50">
        <f t="shared" si="165"/>
        <v>0</v>
      </c>
      <c r="AF32" s="50">
        <f t="shared" si="165"/>
        <v>0</v>
      </c>
      <c r="AG32" s="51">
        <f t="shared" si="165"/>
        <v>0</v>
      </c>
      <c r="AH32" s="82"/>
    </row>
    <row r="33" spans="1:30" ht="19.899999999999999" customHeight="1">
      <c r="A33" s="2" t="s">
        <v>157</v>
      </c>
      <c r="Q33" s="167"/>
      <c r="R33" s="168"/>
      <c r="S33" s="2" t="s">
        <v>157</v>
      </c>
    </row>
    <row r="34" spans="1:30" ht="19.899999999999999" customHeight="1">
      <c r="Q34" s="167"/>
      <c r="R34" s="168"/>
    </row>
    <row r="35" spans="1:30" ht="19.899999999999999" customHeight="1">
      <c r="Q35" s="167"/>
      <c r="R35" s="168"/>
    </row>
    <row r="36" spans="1:30" ht="19.899999999999999" customHeight="1">
      <c r="A36" s="2" t="s">
        <v>98</v>
      </c>
      <c r="Q36" s="167"/>
      <c r="R36" s="168"/>
      <c r="S36" s="2" t="s">
        <v>98</v>
      </c>
    </row>
    <row r="37" spans="1:30" ht="19.899999999999999" customHeight="1">
      <c r="A37" s="2" t="s">
        <v>125</v>
      </c>
      <c r="Q37" s="167"/>
      <c r="R37" s="168"/>
      <c r="S37" s="2" t="s">
        <v>125</v>
      </c>
    </row>
    <row r="38" spans="1:30" ht="19.899999999999999" customHeight="1">
      <c r="A38" s="2" t="s">
        <v>158</v>
      </c>
      <c r="Q38" s="167"/>
      <c r="R38" s="168"/>
      <c r="S38" s="2" t="s">
        <v>158</v>
      </c>
    </row>
    <row r="39" spans="1:30" ht="19.899999999999999" customHeight="1">
      <c r="A39" s="2" t="s">
        <v>112</v>
      </c>
      <c r="Q39" s="167"/>
      <c r="R39" s="168"/>
      <c r="S39" s="2" t="s">
        <v>112</v>
      </c>
    </row>
    <row r="40" spans="1:30" ht="19.899999999999999" customHeight="1">
      <c r="Q40" s="167"/>
      <c r="R40" s="168"/>
    </row>
    <row r="41" spans="1:30" ht="19.899999999999999" customHeight="1">
      <c r="A41" s="270" t="s">
        <v>99</v>
      </c>
      <c r="B41" s="322"/>
      <c r="C41" s="322"/>
      <c r="D41" s="322"/>
      <c r="E41" s="271"/>
      <c r="F41" s="516">
        <f>'様式4-2'!F41</f>
        <v>0</v>
      </c>
      <c r="G41" s="517"/>
      <c r="H41" s="518"/>
      <c r="I41" s="518"/>
      <c r="J41" s="518"/>
      <c r="K41" s="519"/>
      <c r="Q41" s="167"/>
      <c r="R41" s="168"/>
      <c r="S41" s="270" t="s">
        <v>99</v>
      </c>
      <c r="T41" s="322"/>
      <c r="U41" s="322"/>
      <c r="V41" s="322"/>
      <c r="W41" s="271"/>
      <c r="X41" s="520">
        <f>F41</f>
        <v>0</v>
      </c>
      <c r="Y41" s="521"/>
      <c r="Z41" s="522"/>
      <c r="AA41" s="522"/>
      <c r="AB41" s="522"/>
      <c r="AC41" s="523"/>
    </row>
    <row r="42" spans="1:30" ht="19.899999999999999" customHeight="1">
      <c r="Q42" s="167"/>
      <c r="R42" s="168"/>
    </row>
    <row r="43" spans="1:30" ht="19.899999999999999" customHeight="1">
      <c r="A43" s="2" t="s">
        <v>100</v>
      </c>
      <c r="B43" s="512" t="str">
        <f>IF('様式4-2'!B43="","",'様式4-2'!B43)</f>
        <v/>
      </c>
      <c r="C43" s="512"/>
      <c r="D43" s="512"/>
      <c r="E43" s="512"/>
      <c r="F43" s="512"/>
      <c r="G43" s="512"/>
      <c r="H43" s="512"/>
      <c r="I43" s="512"/>
      <c r="J43" s="512"/>
      <c r="K43" s="512"/>
      <c r="L43" s="512"/>
      <c r="Q43" s="167"/>
      <c r="R43" s="168"/>
      <c r="S43" s="2" t="s">
        <v>100</v>
      </c>
      <c r="T43" s="507" t="str">
        <f>B43</f>
        <v/>
      </c>
      <c r="U43" s="507"/>
      <c r="V43" s="507"/>
      <c r="W43" s="507"/>
      <c r="X43" s="507"/>
      <c r="Y43" s="507"/>
      <c r="Z43" s="507"/>
      <c r="AA43" s="507"/>
      <c r="AB43" s="507"/>
      <c r="AC43" s="507"/>
      <c r="AD43" s="507"/>
    </row>
    <row r="44" spans="1:30" ht="19.899999999999999" customHeight="1">
      <c r="A44" s="270" t="s">
        <v>101</v>
      </c>
      <c r="B44" s="299"/>
      <c r="C44" s="299"/>
      <c r="D44" s="299"/>
      <c r="E44" s="299"/>
      <c r="F44" s="299"/>
      <c r="G44" s="299"/>
      <c r="H44" s="299"/>
      <c r="I44" s="299"/>
      <c r="J44" s="86"/>
      <c r="K44" s="74" t="s">
        <v>106</v>
      </c>
      <c r="L44" s="74" t="s">
        <v>107</v>
      </c>
      <c r="Q44" s="167"/>
      <c r="R44" s="168"/>
      <c r="S44" s="270" t="s">
        <v>101</v>
      </c>
      <c r="T44" s="299"/>
      <c r="U44" s="299"/>
      <c r="V44" s="299"/>
      <c r="W44" s="299"/>
      <c r="X44" s="299"/>
      <c r="Y44" s="299"/>
      <c r="Z44" s="299"/>
      <c r="AA44" s="299"/>
      <c r="AB44" s="86"/>
      <c r="AC44" s="74" t="s">
        <v>106</v>
      </c>
      <c r="AD44" s="74" t="s">
        <v>107</v>
      </c>
    </row>
    <row r="45" spans="1:30" ht="19.899999999999999" customHeight="1">
      <c r="A45" s="314" t="s">
        <v>104</v>
      </c>
      <c r="B45" s="48"/>
      <c r="C45" s="48"/>
      <c r="D45" s="48"/>
      <c r="E45" s="48"/>
      <c r="F45" s="48"/>
      <c r="G45" s="48"/>
      <c r="H45" s="48"/>
      <c r="I45" s="48"/>
      <c r="J45" s="48"/>
      <c r="K45" s="510">
        <f>'様式4-2'!K45</f>
        <v>0</v>
      </c>
      <c r="L45" s="511"/>
      <c r="Q45" s="167"/>
      <c r="R45" s="168"/>
      <c r="S45" s="314" t="s">
        <v>104</v>
      </c>
      <c r="T45" s="48"/>
      <c r="U45" s="48"/>
      <c r="V45" s="48"/>
      <c r="W45" s="48"/>
      <c r="X45" s="48"/>
      <c r="Y45" s="48"/>
      <c r="Z45" s="48"/>
      <c r="AA45" s="48"/>
      <c r="AB45" s="48"/>
      <c r="AC45" s="503">
        <f>K45</f>
        <v>0</v>
      </c>
      <c r="AD45" s="504"/>
    </row>
    <row r="46" spans="1:30" ht="19.899999999999999" customHeight="1">
      <c r="A46" s="315"/>
      <c r="K46" s="511"/>
      <c r="L46" s="511"/>
      <c r="Q46" s="167"/>
      <c r="R46" s="168"/>
      <c r="S46" s="315"/>
      <c r="AC46" s="504"/>
      <c r="AD46" s="504"/>
    </row>
    <row r="47" spans="1:30" ht="19.899999999999999" customHeight="1">
      <c r="A47" s="316"/>
      <c r="B47" s="49" t="s">
        <v>102</v>
      </c>
      <c r="C47" s="49"/>
      <c r="D47" s="49"/>
      <c r="E47" s="513">
        <f>'様式4-2'!E47</f>
        <v>0</v>
      </c>
      <c r="F47" s="514"/>
      <c r="G47" s="514"/>
      <c r="H47" s="49" t="s">
        <v>103</v>
      </c>
      <c r="I47" s="49"/>
      <c r="J47" s="49"/>
      <c r="K47" s="511"/>
      <c r="L47" s="511"/>
      <c r="Q47" s="167"/>
      <c r="R47" s="168"/>
      <c r="S47" s="316"/>
      <c r="T47" s="49" t="s">
        <v>102</v>
      </c>
      <c r="U47" s="49"/>
      <c r="V47" s="49"/>
      <c r="W47" s="505">
        <f>E47</f>
        <v>0</v>
      </c>
      <c r="X47" s="506"/>
      <c r="Y47" s="506"/>
      <c r="Z47" s="49" t="s">
        <v>103</v>
      </c>
      <c r="AA47" s="49"/>
      <c r="AB47" s="49"/>
      <c r="AC47" s="504"/>
      <c r="AD47" s="504"/>
    </row>
    <row r="48" spans="1:30" ht="30" customHeight="1">
      <c r="A48" s="306" t="s">
        <v>105</v>
      </c>
      <c r="B48" s="248"/>
      <c r="C48" s="248"/>
      <c r="D48" s="248"/>
      <c r="E48" s="248"/>
      <c r="F48" s="248"/>
      <c r="G48" s="248"/>
      <c r="H48" s="248"/>
      <c r="I48" s="248"/>
      <c r="J48" s="300"/>
      <c r="K48" s="510">
        <f>'様式4-2'!K48</f>
        <v>0</v>
      </c>
      <c r="L48" s="511"/>
      <c r="Q48" s="167"/>
      <c r="R48" s="168"/>
      <c r="S48" s="306" t="s">
        <v>105</v>
      </c>
      <c r="T48" s="248"/>
      <c r="U48" s="248"/>
      <c r="V48" s="248"/>
      <c r="W48" s="248"/>
      <c r="X48" s="248"/>
      <c r="Y48" s="248"/>
      <c r="Z48" s="248"/>
      <c r="AA48" s="248"/>
      <c r="AB48" s="300"/>
      <c r="AC48" s="503">
        <f>K48</f>
        <v>0</v>
      </c>
      <c r="AD48" s="504"/>
    </row>
    <row r="49" spans="1:30" ht="30" customHeight="1">
      <c r="A49" s="306" t="s">
        <v>108</v>
      </c>
      <c r="B49" s="307"/>
      <c r="C49" s="307"/>
      <c r="D49" s="307"/>
      <c r="E49" s="307"/>
      <c r="F49" s="307"/>
      <c r="G49" s="307"/>
      <c r="H49" s="307"/>
      <c r="I49" s="307"/>
      <c r="J49" s="300"/>
      <c r="K49" s="202">
        <f>'様式4-2'!K49</f>
        <v>0</v>
      </c>
      <c r="L49" s="202">
        <f>'様式4-2'!L49</f>
        <v>0</v>
      </c>
      <c r="Q49" s="167"/>
      <c r="R49" s="168"/>
      <c r="S49" s="306" t="s">
        <v>108</v>
      </c>
      <c r="T49" s="307"/>
      <c r="U49" s="307"/>
      <c r="V49" s="307"/>
      <c r="W49" s="307"/>
      <c r="X49" s="307"/>
      <c r="Y49" s="307"/>
      <c r="Z49" s="307"/>
      <c r="AA49" s="307"/>
      <c r="AB49" s="300"/>
      <c r="AC49" s="178">
        <f>K49</f>
        <v>0</v>
      </c>
      <c r="AD49" s="178">
        <f>L49</f>
        <v>0</v>
      </c>
    </row>
    <row r="50" spans="1:30" ht="30" customHeight="1">
      <c r="A50" s="306" t="s">
        <v>109</v>
      </c>
      <c r="B50" s="308"/>
      <c r="C50" s="308"/>
      <c r="D50" s="308"/>
      <c r="E50" s="308"/>
      <c r="F50" s="308"/>
      <c r="G50" s="308"/>
      <c r="H50" s="308"/>
      <c r="I50" s="308"/>
      <c r="J50" s="300"/>
      <c r="K50" s="127" t="e">
        <f>K49/K45</f>
        <v>#DIV/0!</v>
      </c>
      <c r="L50" s="127" t="e">
        <f>L49/K45</f>
        <v>#DIV/0!</v>
      </c>
      <c r="Q50" s="167"/>
      <c r="R50" s="168"/>
      <c r="S50" s="306" t="s">
        <v>109</v>
      </c>
      <c r="T50" s="308"/>
      <c r="U50" s="308"/>
      <c r="V50" s="308"/>
      <c r="W50" s="308"/>
      <c r="X50" s="308"/>
      <c r="Y50" s="308"/>
      <c r="Z50" s="308"/>
      <c r="AA50" s="308"/>
      <c r="AB50" s="300"/>
      <c r="AC50" s="127" t="e">
        <f>AC49/AC45</f>
        <v>#DIV/0!</v>
      </c>
      <c r="AD50" s="127" t="e">
        <f>AD49/AC45</f>
        <v>#DIV/0!</v>
      </c>
    </row>
    <row r="51" spans="1:30" ht="19.899999999999999" customHeight="1">
      <c r="Q51" s="167"/>
      <c r="R51" s="168"/>
    </row>
    <row r="52" spans="1:30" ht="19.899999999999999" customHeight="1">
      <c r="A52" s="2" t="s">
        <v>111</v>
      </c>
      <c r="B52" s="512" t="str">
        <f>IF('様式4-2'!B52="","",'様式4-2'!B52)</f>
        <v/>
      </c>
      <c r="C52" s="512"/>
      <c r="D52" s="512"/>
      <c r="E52" s="512"/>
      <c r="F52" s="512"/>
      <c r="G52" s="512"/>
      <c r="H52" s="512"/>
      <c r="I52" s="512"/>
      <c r="J52" s="512"/>
      <c r="K52" s="512"/>
      <c r="L52" s="512"/>
      <c r="Q52" s="167"/>
      <c r="R52" s="168"/>
      <c r="S52" s="2" t="s">
        <v>111</v>
      </c>
      <c r="T52" s="507" t="str">
        <f>B52</f>
        <v/>
      </c>
      <c r="U52" s="507"/>
      <c r="V52" s="507"/>
      <c r="W52" s="507"/>
      <c r="X52" s="507"/>
      <c r="Y52" s="507"/>
      <c r="Z52" s="507"/>
      <c r="AA52" s="507"/>
      <c r="AB52" s="507"/>
      <c r="AC52" s="507"/>
      <c r="AD52" s="507"/>
    </row>
    <row r="53" spans="1:30" ht="19.899999999999999" customHeight="1">
      <c r="A53" s="270" t="s">
        <v>101</v>
      </c>
      <c r="B53" s="299"/>
      <c r="C53" s="299"/>
      <c r="D53" s="299"/>
      <c r="E53" s="299"/>
      <c r="F53" s="299"/>
      <c r="G53" s="299"/>
      <c r="H53" s="299"/>
      <c r="I53" s="299"/>
      <c r="J53" s="300"/>
      <c r="K53" s="74" t="s">
        <v>106</v>
      </c>
      <c r="L53" s="74" t="s">
        <v>107</v>
      </c>
      <c r="Q53" s="167"/>
      <c r="R53" s="168"/>
      <c r="S53" s="270" t="s">
        <v>101</v>
      </c>
      <c r="T53" s="299"/>
      <c r="U53" s="299"/>
      <c r="V53" s="299"/>
      <c r="W53" s="299"/>
      <c r="X53" s="299"/>
      <c r="Y53" s="299"/>
      <c r="Z53" s="299"/>
      <c r="AA53" s="299"/>
      <c r="AB53" s="300"/>
      <c r="AC53" s="74" t="s">
        <v>106</v>
      </c>
      <c r="AD53" s="74" t="s">
        <v>107</v>
      </c>
    </row>
    <row r="54" spans="1:30" ht="19.899999999999999" customHeight="1">
      <c r="A54" s="314" t="s">
        <v>104</v>
      </c>
      <c r="B54" s="48"/>
      <c r="C54" s="48"/>
      <c r="D54" s="48"/>
      <c r="E54" s="48"/>
      <c r="F54" s="48"/>
      <c r="G54" s="48"/>
      <c r="H54" s="48"/>
      <c r="I54" s="48"/>
      <c r="J54" s="48"/>
      <c r="K54" s="510">
        <f>'様式4-2'!K54</f>
        <v>0</v>
      </c>
      <c r="L54" s="511"/>
      <c r="Q54" s="167"/>
      <c r="R54" s="168"/>
      <c r="S54" s="314" t="s">
        <v>104</v>
      </c>
      <c r="T54" s="48"/>
      <c r="U54" s="48"/>
      <c r="V54" s="48"/>
      <c r="W54" s="48"/>
      <c r="X54" s="48"/>
      <c r="Y54" s="48"/>
      <c r="Z54" s="48"/>
      <c r="AA54" s="48"/>
      <c r="AB54" s="48"/>
      <c r="AC54" s="503">
        <f>K54</f>
        <v>0</v>
      </c>
      <c r="AD54" s="504"/>
    </row>
    <row r="55" spans="1:30" ht="19.899999999999999" customHeight="1">
      <c r="A55" s="315"/>
      <c r="K55" s="511"/>
      <c r="L55" s="511"/>
      <c r="Q55" s="167"/>
      <c r="R55" s="168"/>
      <c r="S55" s="315"/>
      <c r="AC55" s="504"/>
      <c r="AD55" s="504"/>
    </row>
    <row r="56" spans="1:30" ht="19.899999999999999" customHeight="1">
      <c r="A56" s="316"/>
      <c r="B56" s="49" t="s">
        <v>102</v>
      </c>
      <c r="C56" s="49"/>
      <c r="D56" s="49"/>
      <c r="E56" s="513">
        <f>'様式4-2'!E56</f>
        <v>0</v>
      </c>
      <c r="F56" s="514"/>
      <c r="G56" s="514"/>
      <c r="H56" s="49" t="s">
        <v>103</v>
      </c>
      <c r="I56" s="49"/>
      <c r="J56" s="49"/>
      <c r="K56" s="511"/>
      <c r="L56" s="511"/>
      <c r="Q56" s="167"/>
      <c r="R56" s="168"/>
      <c r="S56" s="316"/>
      <c r="T56" s="49" t="s">
        <v>102</v>
      </c>
      <c r="U56" s="49"/>
      <c r="V56" s="49"/>
      <c r="W56" s="505">
        <f>E56</f>
        <v>0</v>
      </c>
      <c r="X56" s="506"/>
      <c r="Y56" s="506"/>
      <c r="Z56" s="49" t="s">
        <v>103</v>
      </c>
      <c r="AA56" s="49"/>
      <c r="AB56" s="49"/>
      <c r="AC56" s="504"/>
      <c r="AD56" s="504"/>
    </row>
    <row r="57" spans="1:30" ht="30" customHeight="1">
      <c r="A57" s="306" t="s">
        <v>105</v>
      </c>
      <c r="B57" s="248"/>
      <c r="C57" s="248"/>
      <c r="D57" s="248"/>
      <c r="E57" s="248"/>
      <c r="F57" s="248"/>
      <c r="G57" s="248"/>
      <c r="H57" s="248"/>
      <c r="I57" s="248"/>
      <c r="J57" s="300"/>
      <c r="K57" s="510">
        <f>'様式4-2'!K57</f>
        <v>0</v>
      </c>
      <c r="L57" s="511"/>
      <c r="Q57" s="167"/>
      <c r="R57" s="168"/>
      <c r="S57" s="306" t="s">
        <v>105</v>
      </c>
      <c r="T57" s="248"/>
      <c r="U57" s="248"/>
      <c r="V57" s="248"/>
      <c r="W57" s="248"/>
      <c r="X57" s="248"/>
      <c r="Y57" s="248"/>
      <c r="Z57" s="248"/>
      <c r="AA57" s="248"/>
      <c r="AB57" s="300"/>
      <c r="AC57" s="503">
        <f>K57</f>
        <v>0</v>
      </c>
      <c r="AD57" s="504"/>
    </row>
    <row r="58" spans="1:30" ht="30" customHeight="1">
      <c r="A58" s="306" t="s">
        <v>108</v>
      </c>
      <c r="B58" s="307"/>
      <c r="C58" s="307"/>
      <c r="D58" s="307"/>
      <c r="E58" s="307"/>
      <c r="F58" s="307"/>
      <c r="G58" s="307"/>
      <c r="H58" s="307"/>
      <c r="I58" s="307"/>
      <c r="J58" s="300"/>
      <c r="K58" s="202">
        <f>'様式4-2'!K58</f>
        <v>0</v>
      </c>
      <c r="L58" s="202">
        <f>'様式4-2'!L58</f>
        <v>0</v>
      </c>
      <c r="Q58" s="167"/>
      <c r="R58" s="168"/>
      <c r="S58" s="306" t="s">
        <v>108</v>
      </c>
      <c r="T58" s="307"/>
      <c r="U58" s="307"/>
      <c r="V58" s="307"/>
      <c r="W58" s="307"/>
      <c r="X58" s="307"/>
      <c r="Y58" s="307"/>
      <c r="Z58" s="307"/>
      <c r="AA58" s="307"/>
      <c r="AB58" s="300"/>
      <c r="AC58" s="178">
        <f>K58</f>
        <v>0</v>
      </c>
      <c r="AD58" s="178">
        <f>L58</f>
        <v>0</v>
      </c>
    </row>
    <row r="59" spans="1:30" ht="30" customHeight="1">
      <c r="A59" s="306" t="s">
        <v>109</v>
      </c>
      <c r="B59" s="308"/>
      <c r="C59" s="308"/>
      <c r="D59" s="308"/>
      <c r="E59" s="308"/>
      <c r="F59" s="308"/>
      <c r="G59" s="308"/>
      <c r="H59" s="308"/>
      <c r="I59" s="308"/>
      <c r="J59" s="300"/>
      <c r="K59" s="127" t="e">
        <f>K58/K54</f>
        <v>#DIV/0!</v>
      </c>
      <c r="L59" s="127" t="e">
        <f>L58/K54</f>
        <v>#DIV/0!</v>
      </c>
      <c r="Q59" s="167"/>
      <c r="R59" s="168"/>
      <c r="S59" s="306" t="s">
        <v>109</v>
      </c>
      <c r="T59" s="308"/>
      <c r="U59" s="308"/>
      <c r="V59" s="308"/>
      <c r="W59" s="308"/>
      <c r="X59" s="308"/>
      <c r="Y59" s="308"/>
      <c r="Z59" s="308"/>
      <c r="AA59" s="308"/>
      <c r="AB59" s="300"/>
      <c r="AC59" s="127" t="e">
        <f>AC58/AC54</f>
        <v>#DIV/0!</v>
      </c>
      <c r="AD59" s="127" t="e">
        <f>AD58/AC54</f>
        <v>#DIV/0!</v>
      </c>
    </row>
    <row r="60" spans="1:30" ht="19.899999999999999" customHeight="1"/>
    <row r="61" spans="1:30" ht="19.899999999999999" customHeight="1"/>
    <row r="62" spans="1:30" ht="19.899999999999999" customHeight="1"/>
    <row r="63" spans="1:30" ht="19.899999999999999" customHeight="1"/>
    <row r="64" spans="1:30"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104">
    <mergeCell ref="B7:J7"/>
    <mergeCell ref="B9:J9"/>
    <mergeCell ref="B11:J11"/>
    <mergeCell ref="A3:J4"/>
    <mergeCell ref="K3:K4"/>
    <mergeCell ref="L3:N3"/>
    <mergeCell ref="N4:O4"/>
    <mergeCell ref="B5:J5"/>
    <mergeCell ref="AD3:AF3"/>
    <mergeCell ref="AF4:AG4"/>
    <mergeCell ref="B13:J13"/>
    <mergeCell ref="A15:J15"/>
    <mergeCell ref="A18:J19"/>
    <mergeCell ref="K18:K19"/>
    <mergeCell ref="L18:N18"/>
    <mergeCell ref="P18:P19"/>
    <mergeCell ref="N19:O19"/>
    <mergeCell ref="T13:AB13"/>
    <mergeCell ref="AH18:AH19"/>
    <mergeCell ref="AF19:AG19"/>
    <mergeCell ref="S15:AB15"/>
    <mergeCell ref="S18:AB19"/>
    <mergeCell ref="AC18:AC19"/>
    <mergeCell ref="AD18:AF18"/>
    <mergeCell ref="B24:J24"/>
    <mergeCell ref="P24:P25"/>
    <mergeCell ref="B26:J26"/>
    <mergeCell ref="P26:P27"/>
    <mergeCell ref="T24:AB24"/>
    <mergeCell ref="AH24:AH25"/>
    <mergeCell ref="T26:AB26"/>
    <mergeCell ref="AH26:AH27"/>
    <mergeCell ref="B20:J20"/>
    <mergeCell ref="P20:P21"/>
    <mergeCell ref="B22:J22"/>
    <mergeCell ref="P22:P23"/>
    <mergeCell ref="T20:AB20"/>
    <mergeCell ref="AH20:AH21"/>
    <mergeCell ref="T22:AB22"/>
    <mergeCell ref="AH22:AH23"/>
    <mergeCell ref="A48:J48"/>
    <mergeCell ref="K48:L48"/>
    <mergeCell ref="B28:J28"/>
    <mergeCell ref="P28:P29"/>
    <mergeCell ref="A30:J30"/>
    <mergeCell ref="A32:J32"/>
    <mergeCell ref="A41:E41"/>
    <mergeCell ref="F41:K41"/>
    <mergeCell ref="T28:AB28"/>
    <mergeCell ref="S30:AB30"/>
    <mergeCell ref="X41:AC41"/>
    <mergeCell ref="T43:AD43"/>
    <mergeCell ref="S44:AA44"/>
    <mergeCell ref="S45:S47"/>
    <mergeCell ref="AC45:AD47"/>
    <mergeCell ref="W47:Y47"/>
    <mergeCell ref="A57:J57"/>
    <mergeCell ref="K57:L57"/>
    <mergeCell ref="A58:J58"/>
    <mergeCell ref="A59:J59"/>
    <mergeCell ref="S3:AB4"/>
    <mergeCell ref="AC3:AC4"/>
    <mergeCell ref="T5:AB5"/>
    <mergeCell ref="T7:AB7"/>
    <mergeCell ref="T9:AB9"/>
    <mergeCell ref="T11:AB11"/>
    <mergeCell ref="A49:J49"/>
    <mergeCell ref="A50:J50"/>
    <mergeCell ref="B52:L52"/>
    <mergeCell ref="A53:J53"/>
    <mergeCell ref="A54:A56"/>
    <mergeCell ref="K54:L56"/>
    <mergeCell ref="E56:G56"/>
    <mergeCell ref="B43:L43"/>
    <mergeCell ref="A44:I44"/>
    <mergeCell ref="A45:A47"/>
    <mergeCell ref="K45:L47"/>
    <mergeCell ref="E47:G47"/>
    <mergeCell ref="S32:AB32"/>
    <mergeCell ref="S41:W41"/>
    <mergeCell ref="AK2:AO2"/>
    <mergeCell ref="AK3:AK4"/>
    <mergeCell ref="AL3:AN3"/>
    <mergeCell ref="AN4:AO4"/>
    <mergeCell ref="AK17:AO17"/>
    <mergeCell ref="AK18:AK19"/>
    <mergeCell ref="AL18:AN18"/>
    <mergeCell ref="AN19:AO19"/>
    <mergeCell ref="S59:AB59"/>
    <mergeCell ref="S54:S56"/>
    <mergeCell ref="AC54:AD56"/>
    <mergeCell ref="W56:Y56"/>
    <mergeCell ref="S57:AB57"/>
    <mergeCell ref="AC57:AD57"/>
    <mergeCell ref="S58:AB58"/>
    <mergeCell ref="S48:AB48"/>
    <mergeCell ref="AC48:AD48"/>
    <mergeCell ref="S49:AB49"/>
    <mergeCell ref="S50:AB50"/>
    <mergeCell ref="T52:AD52"/>
    <mergeCell ref="S53:AB53"/>
    <mergeCell ref="AH28:AH29"/>
    <mergeCell ref="AJ3:AJ4"/>
    <mergeCell ref="AJ18:AJ19"/>
  </mergeCells>
  <phoneticPr fontId="6"/>
  <conditionalFormatting sqref="A5:J14 A20:J29">
    <cfRule type="cellIs" dxfId="28" priority="10" operator="equal">
      <formula>0</formula>
    </cfRule>
  </conditionalFormatting>
  <conditionalFormatting sqref="S5:AB14">
    <cfRule type="cellIs" dxfId="27" priority="9" operator="equal">
      <formula>0</formula>
    </cfRule>
  </conditionalFormatting>
  <conditionalFormatting sqref="S20:AB29">
    <cfRule type="cellIs" dxfId="26" priority="8" operator="equal">
      <formula>0</formula>
    </cfRule>
  </conditionalFormatting>
  <conditionalFormatting sqref="E56:G56 E47:G47 K45:L49 K54:L58">
    <cfRule type="cellIs" dxfId="25" priority="7" operator="equal">
      <formula>0</formula>
    </cfRule>
  </conditionalFormatting>
  <conditionalFormatting sqref="X41:AC41 W47:Y47 AC45:AD49 W56:Y56 AC54:AD58">
    <cfRule type="cellIs" dxfId="24" priority="6" operator="equal">
      <formula>0</formula>
    </cfRule>
  </conditionalFormatting>
  <conditionalFormatting sqref="AK5:AO15 AK20:AO30">
    <cfRule type="cellIs" dxfId="23" priority="5" operator="notEqual">
      <formula>0</formula>
    </cfRule>
  </conditionalFormatting>
  <conditionalFormatting sqref="F41:K41">
    <cfRule type="cellIs" dxfId="22" priority="1" operator="equal">
      <formula>0</formula>
    </cfRule>
  </conditionalFormatting>
  <printOptions horizontalCentered="1"/>
  <pageMargins left="0.31496062992125984" right="0.31496062992125984" top="0.74803149606299213" bottom="0.74803149606299213" header="0.31496062992125984" footer="0.31496062992125984"/>
  <pageSetup paperSize="9" scale="61" orientation="landscape" r:id="rId1"/>
  <rowBreaks count="1" manualBreakCount="1">
    <brk id="3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31747"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31748"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mc:AlternateContent xmlns:mc="http://schemas.openxmlformats.org/markup-compatibility/2006">
          <mc:Choice Requires="x14">
            <control shapeId="31751" r:id="rId8" name="Check Box 7">
              <controlPr locked="0" defaultSize="0" autoFill="0" autoLine="0" autoPict="0">
                <anchor moveWithCells="1">
                  <from>
                    <xdr:col>18</xdr:col>
                    <xdr:colOff>695325</xdr:colOff>
                    <xdr:row>44</xdr:row>
                    <xdr:rowOff>38100</xdr:rowOff>
                  </from>
                  <to>
                    <xdr:col>25</xdr:col>
                    <xdr:colOff>152400</xdr:colOff>
                    <xdr:row>44</xdr:row>
                    <xdr:rowOff>228600</xdr:rowOff>
                  </to>
                </anchor>
              </controlPr>
            </control>
          </mc:Choice>
        </mc:AlternateContent>
        <mc:AlternateContent xmlns:mc="http://schemas.openxmlformats.org/markup-compatibility/2006">
          <mc:Choice Requires="x14">
            <control shapeId="31752" r:id="rId9" name="Check Box 8">
              <controlPr locked="0" defaultSize="0" autoFill="0" autoLine="0" autoPict="0">
                <anchor moveWithCells="1">
                  <from>
                    <xdr:col>18</xdr:col>
                    <xdr:colOff>695325</xdr:colOff>
                    <xdr:row>45</xdr:row>
                    <xdr:rowOff>47625</xdr:rowOff>
                  </from>
                  <to>
                    <xdr:col>25</xdr:col>
                    <xdr:colOff>57150</xdr:colOff>
                    <xdr:row>45</xdr:row>
                    <xdr:rowOff>200025</xdr:rowOff>
                  </to>
                </anchor>
              </controlPr>
            </control>
          </mc:Choice>
        </mc:AlternateContent>
        <mc:AlternateContent xmlns:mc="http://schemas.openxmlformats.org/markup-compatibility/2006">
          <mc:Choice Requires="x14">
            <control shapeId="31753" r:id="rId10" name="Check Box 9">
              <controlPr locked="0" defaultSize="0" autoFill="0" autoLine="0" autoPict="0">
                <anchor moveWithCells="1">
                  <from>
                    <xdr:col>18</xdr:col>
                    <xdr:colOff>695325</xdr:colOff>
                    <xdr:row>53</xdr:row>
                    <xdr:rowOff>38100</xdr:rowOff>
                  </from>
                  <to>
                    <xdr:col>25</xdr:col>
                    <xdr:colOff>171450</xdr:colOff>
                    <xdr:row>53</xdr:row>
                    <xdr:rowOff>228600</xdr:rowOff>
                  </to>
                </anchor>
              </controlPr>
            </control>
          </mc:Choice>
        </mc:AlternateContent>
        <mc:AlternateContent xmlns:mc="http://schemas.openxmlformats.org/markup-compatibility/2006">
          <mc:Choice Requires="x14">
            <control shapeId="31754" r:id="rId11" name="Check Box 10">
              <controlPr locked="0" defaultSize="0" autoFill="0" autoLine="0" autoPict="0">
                <anchor moveWithCells="1">
                  <from>
                    <xdr:col>18</xdr:col>
                    <xdr:colOff>695325</xdr:colOff>
                    <xdr:row>54</xdr:row>
                    <xdr:rowOff>47625</xdr:rowOff>
                  </from>
                  <to>
                    <xdr:col>25</xdr:col>
                    <xdr:colOff>57150</xdr:colOff>
                    <xdr:row>54</xdr:row>
                    <xdr:rowOff>209550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92AB-C058-4B55-B8A4-3F38DDA74FBB}">
  <sheetPr>
    <tabColor theme="5" tint="0.59999389629810485"/>
  </sheetPr>
  <dimension ref="A1:AE25"/>
  <sheetViews>
    <sheetView showGridLines="0" view="pageBreakPreview" zoomScaleNormal="100" zoomScaleSheetLayoutView="100" workbookViewId="0">
      <selection activeCell="R29" sqref="R29"/>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2" width="2.125" style="53" customWidth="1"/>
    <col min="13" max="13" width="11.25" style="55" customWidth="1"/>
    <col min="14" max="14" width="9.625" style="55" customWidth="1"/>
    <col min="15" max="15" width="5.75" style="55" customWidth="1"/>
    <col min="16" max="17" width="10.5" style="55" bestFit="1" customWidth="1"/>
    <col min="18" max="19" width="9.625" style="55" customWidth="1"/>
    <col min="20" max="20" width="5.75" style="55" customWidth="1"/>
    <col min="21" max="21" width="10.5" style="55" customWidth="1"/>
    <col min="22" max="22" width="10.5" style="55" bestFit="1" customWidth="1"/>
    <col min="23" max="23" width="4.5" style="53" customWidth="1"/>
    <col min="24" max="16384" width="8.75" style="53"/>
  </cols>
  <sheetData>
    <row r="1" spans="1:31">
      <c r="K1" s="169"/>
      <c r="L1" s="170"/>
    </row>
    <row r="2" spans="1:31">
      <c r="A2" s="54" t="s">
        <v>113</v>
      </c>
      <c r="B2" s="54"/>
      <c r="E2" s="54"/>
      <c r="F2" s="54"/>
      <c r="G2" s="54"/>
      <c r="H2" s="54"/>
      <c r="I2" s="54"/>
      <c r="J2" s="119"/>
      <c r="K2" s="169"/>
      <c r="L2" s="170"/>
      <c r="M2" s="54"/>
      <c r="N2" s="54"/>
      <c r="Q2" s="54"/>
      <c r="R2" s="54"/>
      <c r="S2" s="54"/>
      <c r="T2" s="54"/>
      <c r="U2" s="54"/>
      <c r="V2" s="119"/>
    </row>
    <row r="3" spans="1:31">
      <c r="A3" s="119" t="s">
        <v>243</v>
      </c>
      <c r="K3" s="169"/>
      <c r="L3" s="170"/>
      <c r="M3" s="119"/>
    </row>
    <row r="4" spans="1:31">
      <c r="K4" s="169"/>
      <c r="L4" s="170"/>
    </row>
    <row r="5" spans="1:31" ht="19.5" thickBot="1">
      <c r="A5" s="56" t="s">
        <v>114</v>
      </c>
      <c r="B5" s="533" t="str">
        <f>IF('様式4-3'!B5="","",'様式4-3'!B5)</f>
        <v/>
      </c>
      <c r="C5" s="533"/>
      <c r="D5" s="533"/>
      <c r="E5" s="533"/>
      <c r="F5" s="533"/>
      <c r="G5" s="533"/>
      <c r="H5" s="533"/>
      <c r="I5" s="533"/>
      <c r="J5" s="533"/>
      <c r="K5" s="169"/>
      <c r="L5" s="170"/>
      <c r="M5" s="56" t="s">
        <v>114</v>
      </c>
      <c r="N5" s="528" t="str">
        <f>B5</f>
        <v/>
      </c>
      <c r="O5" s="528"/>
      <c r="P5" s="528"/>
      <c r="Q5" s="528"/>
      <c r="R5" s="528"/>
      <c r="S5" s="528"/>
      <c r="T5" s="528"/>
      <c r="U5" s="528"/>
      <c r="V5" s="528"/>
    </row>
    <row r="6" spans="1:31">
      <c r="A6" s="330" t="s">
        <v>115</v>
      </c>
      <c r="B6" s="331"/>
      <c r="C6" s="331"/>
      <c r="D6" s="331"/>
      <c r="E6" s="332"/>
      <c r="F6" s="330" t="s">
        <v>116</v>
      </c>
      <c r="G6" s="331"/>
      <c r="H6" s="331"/>
      <c r="I6" s="331"/>
      <c r="J6" s="332"/>
      <c r="K6" s="169"/>
      <c r="L6" s="170"/>
      <c r="M6" s="330" t="s">
        <v>115</v>
      </c>
      <c r="N6" s="331"/>
      <c r="O6" s="331"/>
      <c r="P6" s="331"/>
      <c r="Q6" s="332"/>
      <c r="R6" s="330" t="s">
        <v>116</v>
      </c>
      <c r="S6" s="331"/>
      <c r="T6" s="331"/>
      <c r="U6" s="331"/>
      <c r="V6" s="332"/>
      <c r="X6" s="330" t="s">
        <v>115</v>
      </c>
      <c r="Y6" s="331"/>
      <c r="Z6" s="331"/>
      <c r="AA6" s="332"/>
      <c r="AB6" s="330" t="s">
        <v>116</v>
      </c>
      <c r="AC6" s="331"/>
      <c r="AD6" s="331"/>
      <c r="AE6" s="332"/>
    </row>
    <row r="7" spans="1:31" ht="49.5">
      <c r="A7" s="333" t="s">
        <v>117</v>
      </c>
      <c r="B7" s="334"/>
      <c r="C7" s="75" t="s">
        <v>118</v>
      </c>
      <c r="D7" s="76" t="s">
        <v>123</v>
      </c>
      <c r="E7" s="77" t="s">
        <v>124</v>
      </c>
      <c r="F7" s="333" t="s">
        <v>117</v>
      </c>
      <c r="G7" s="334"/>
      <c r="H7" s="75" t="s">
        <v>118</v>
      </c>
      <c r="I7" s="76" t="s">
        <v>123</v>
      </c>
      <c r="J7" s="77" t="s">
        <v>124</v>
      </c>
      <c r="K7" s="169"/>
      <c r="L7" s="170"/>
      <c r="M7" s="333" t="s">
        <v>117</v>
      </c>
      <c r="N7" s="334"/>
      <c r="O7" s="75" t="s">
        <v>118</v>
      </c>
      <c r="P7" s="76" t="s">
        <v>123</v>
      </c>
      <c r="Q7" s="77" t="s">
        <v>124</v>
      </c>
      <c r="R7" s="333" t="s">
        <v>117</v>
      </c>
      <c r="S7" s="334"/>
      <c r="T7" s="75" t="s">
        <v>118</v>
      </c>
      <c r="U7" s="76" t="s">
        <v>123</v>
      </c>
      <c r="V7" s="77" t="s">
        <v>124</v>
      </c>
      <c r="X7" s="197" t="s">
        <v>117</v>
      </c>
      <c r="Y7" s="75" t="s">
        <v>118</v>
      </c>
      <c r="Z7" s="76" t="s">
        <v>123</v>
      </c>
      <c r="AA7" s="77" t="s">
        <v>124</v>
      </c>
      <c r="AB7" s="197" t="s">
        <v>117</v>
      </c>
      <c r="AC7" s="75" t="s">
        <v>118</v>
      </c>
      <c r="AD7" s="76" t="s">
        <v>123</v>
      </c>
      <c r="AE7" s="77" t="s">
        <v>124</v>
      </c>
    </row>
    <row r="8" spans="1:31">
      <c r="A8" s="529" t="str">
        <f>IF('様式4-3'!A8="","",'様式4-3'!A8)</f>
        <v/>
      </c>
      <c r="B8" s="530"/>
      <c r="C8" s="191">
        <f>IF('様式4-3'!C8="",0,'様式4-3'!C8)</f>
        <v>0</v>
      </c>
      <c r="D8" s="191">
        <f>IF('様式4-3'!D8="",0,'様式4-3'!D8)</f>
        <v>0</v>
      </c>
      <c r="E8" s="57">
        <f>C8*D8</f>
        <v>0</v>
      </c>
      <c r="F8" s="529" t="str">
        <f>IF('様式4-3'!F8="","",'様式4-3'!F8)</f>
        <v/>
      </c>
      <c r="G8" s="530"/>
      <c r="H8" s="191">
        <f>IF('様式4-3'!H8="",0,'様式4-3'!H8)</f>
        <v>0</v>
      </c>
      <c r="I8" s="191">
        <f>IF('様式4-3'!I8="",0,'様式4-3'!I8)</f>
        <v>0</v>
      </c>
      <c r="J8" s="57">
        <f>H8*I8</f>
        <v>0</v>
      </c>
      <c r="K8" s="169"/>
      <c r="L8" s="170"/>
      <c r="M8" s="524" t="str">
        <f>A8</f>
        <v/>
      </c>
      <c r="N8" s="525"/>
      <c r="O8" s="187">
        <f>C8</f>
        <v>0</v>
      </c>
      <c r="P8" s="188">
        <f>D8</f>
        <v>0</v>
      </c>
      <c r="Q8" s="57">
        <f>O8*P8</f>
        <v>0</v>
      </c>
      <c r="R8" s="524" t="str">
        <f t="shared" ref="R8:R13" si="0">F8</f>
        <v/>
      </c>
      <c r="S8" s="525"/>
      <c r="T8" s="187">
        <f t="shared" ref="T8:T13" si="1">H8</f>
        <v>0</v>
      </c>
      <c r="U8" s="188">
        <f t="shared" ref="U8:U13" si="2">I8</f>
        <v>0</v>
      </c>
      <c r="V8" s="57">
        <f>T8*U8</f>
        <v>0</v>
      </c>
      <c r="X8" s="198" t="str">
        <f>IF(M8=A8,"OK","変更あり")</f>
        <v>OK</v>
      </c>
      <c r="Y8" s="187" t="str">
        <f>IF(O8=C8,"OK","変更あり")</f>
        <v>OK</v>
      </c>
      <c r="Z8" s="187" t="str">
        <f t="shared" ref="Z8:AA13" si="3">IF(P8=D8,"OK","変更あり")</f>
        <v>OK</v>
      </c>
      <c r="AA8" s="209" t="str">
        <f t="shared" si="3"/>
        <v>OK</v>
      </c>
      <c r="AB8" s="198" t="str">
        <f>IF(R8=F8,"OK","変更あり")</f>
        <v>OK</v>
      </c>
      <c r="AC8" s="187" t="str">
        <f>IF(T8=H8,"OK","変更あり")</f>
        <v>OK</v>
      </c>
      <c r="AD8" s="187" t="str">
        <f t="shared" ref="AD8:AE13" si="4">IF(U8=I8,"OK","変更あり")</f>
        <v>OK</v>
      </c>
      <c r="AE8" s="209" t="str">
        <f t="shared" si="4"/>
        <v>OK</v>
      </c>
    </row>
    <row r="9" spans="1:31">
      <c r="A9" s="529" t="str">
        <f>IF('様式4-3'!A9="","",'様式4-3'!A9)</f>
        <v/>
      </c>
      <c r="B9" s="530"/>
      <c r="C9" s="191">
        <f>IF('様式4-3'!C9="",0,'様式4-3'!C9)</f>
        <v>0</v>
      </c>
      <c r="D9" s="192">
        <f>IF('様式4-3'!D9="",0,'様式4-3'!D9)</f>
        <v>0</v>
      </c>
      <c r="E9" s="57">
        <f t="shared" ref="E9:E13" si="5">C9*D9</f>
        <v>0</v>
      </c>
      <c r="F9" s="529" t="str">
        <f>IF('様式4-3'!F9="","",'様式4-3'!F9)</f>
        <v/>
      </c>
      <c r="G9" s="530"/>
      <c r="H9" s="191">
        <f>IF('様式4-3'!H9="",0,'様式4-3'!H9)</f>
        <v>0</v>
      </c>
      <c r="I9" s="192">
        <f>IF('様式4-3'!I9="",0,'様式4-3'!I9)</f>
        <v>0</v>
      </c>
      <c r="J9" s="57">
        <f t="shared" ref="J9:J13" si="6">H9*I9</f>
        <v>0</v>
      </c>
      <c r="K9" s="169"/>
      <c r="L9" s="170"/>
      <c r="M9" s="524" t="str">
        <f t="shared" ref="M9:M13" si="7">A9</f>
        <v/>
      </c>
      <c r="N9" s="525"/>
      <c r="O9" s="187">
        <f t="shared" ref="O9:O13" si="8">C9</f>
        <v>0</v>
      </c>
      <c r="P9" s="188">
        <f t="shared" ref="P9:P13" si="9">D9</f>
        <v>0</v>
      </c>
      <c r="Q9" s="57">
        <f>O9*P9</f>
        <v>0</v>
      </c>
      <c r="R9" s="524" t="str">
        <f t="shared" si="0"/>
        <v/>
      </c>
      <c r="S9" s="525"/>
      <c r="T9" s="187">
        <f t="shared" si="1"/>
        <v>0</v>
      </c>
      <c r="U9" s="188">
        <f t="shared" si="2"/>
        <v>0</v>
      </c>
      <c r="V9" s="57">
        <f>T9*U9</f>
        <v>0</v>
      </c>
      <c r="X9" s="198" t="str">
        <f t="shared" ref="X9:X13" si="10">IF(M9=A9,"OK","変更あり")</f>
        <v>OK</v>
      </c>
      <c r="Y9" s="187" t="str">
        <f t="shared" ref="Y9:Y13" si="11">IF(O9=C9,"OK","変更あり")</f>
        <v>OK</v>
      </c>
      <c r="Z9" s="187" t="str">
        <f t="shared" si="3"/>
        <v>OK</v>
      </c>
      <c r="AA9" s="209" t="str">
        <f t="shared" si="3"/>
        <v>OK</v>
      </c>
      <c r="AB9" s="198" t="str">
        <f t="shared" ref="AB9:AB13" si="12">IF(R9=F9,"OK","変更あり")</f>
        <v>OK</v>
      </c>
      <c r="AC9" s="187" t="str">
        <f t="shared" ref="AC9:AC13" si="13">IF(T9=H9,"OK","変更あり")</f>
        <v>OK</v>
      </c>
      <c r="AD9" s="187" t="str">
        <f t="shared" si="4"/>
        <v>OK</v>
      </c>
      <c r="AE9" s="209" t="str">
        <f t="shared" si="4"/>
        <v>OK</v>
      </c>
    </row>
    <row r="10" spans="1:31">
      <c r="A10" s="529" t="str">
        <f>IF('様式4-3'!A10="","",'様式4-3'!A10)</f>
        <v/>
      </c>
      <c r="B10" s="530"/>
      <c r="C10" s="191">
        <f>IF('様式4-3'!C10="",0,'様式4-3'!C10)</f>
        <v>0</v>
      </c>
      <c r="D10" s="192">
        <f>IF('様式4-3'!D10="",0,'様式4-3'!D10)</f>
        <v>0</v>
      </c>
      <c r="E10" s="57">
        <f t="shared" si="5"/>
        <v>0</v>
      </c>
      <c r="F10" s="529" t="str">
        <f>IF('様式4-3'!F10="","",'様式4-3'!F10)</f>
        <v/>
      </c>
      <c r="G10" s="530"/>
      <c r="H10" s="191">
        <f>IF('様式4-3'!H10="",0,'様式4-3'!H10)</f>
        <v>0</v>
      </c>
      <c r="I10" s="192">
        <f>IF('様式4-3'!I10="",0,'様式4-3'!I10)</f>
        <v>0</v>
      </c>
      <c r="J10" s="57">
        <f t="shared" si="6"/>
        <v>0</v>
      </c>
      <c r="K10" s="169"/>
      <c r="L10" s="170"/>
      <c r="M10" s="524" t="str">
        <f t="shared" si="7"/>
        <v/>
      </c>
      <c r="N10" s="525"/>
      <c r="O10" s="187">
        <f t="shared" si="8"/>
        <v>0</v>
      </c>
      <c r="P10" s="188">
        <f t="shared" si="9"/>
        <v>0</v>
      </c>
      <c r="Q10" s="57">
        <f t="shared" ref="Q10:Q13" si="14">O10*P10</f>
        <v>0</v>
      </c>
      <c r="R10" s="524" t="str">
        <f t="shared" si="0"/>
        <v/>
      </c>
      <c r="S10" s="525"/>
      <c r="T10" s="187">
        <f t="shared" si="1"/>
        <v>0</v>
      </c>
      <c r="U10" s="188">
        <f t="shared" si="2"/>
        <v>0</v>
      </c>
      <c r="V10" s="57">
        <f t="shared" ref="V10:V13" si="15">T10*U10</f>
        <v>0</v>
      </c>
      <c r="X10" s="198" t="str">
        <f t="shared" si="10"/>
        <v>OK</v>
      </c>
      <c r="Y10" s="187" t="str">
        <f t="shared" si="11"/>
        <v>OK</v>
      </c>
      <c r="Z10" s="187" t="str">
        <f t="shared" si="3"/>
        <v>OK</v>
      </c>
      <c r="AA10" s="209" t="str">
        <f t="shared" si="3"/>
        <v>OK</v>
      </c>
      <c r="AB10" s="198" t="str">
        <f t="shared" si="12"/>
        <v>OK</v>
      </c>
      <c r="AC10" s="187" t="str">
        <f t="shared" si="13"/>
        <v>OK</v>
      </c>
      <c r="AD10" s="187" t="str">
        <f t="shared" si="4"/>
        <v>OK</v>
      </c>
      <c r="AE10" s="209" t="str">
        <f t="shared" si="4"/>
        <v>OK</v>
      </c>
    </row>
    <row r="11" spans="1:31">
      <c r="A11" s="529" t="str">
        <f>IF('様式4-3'!A11="","",'様式4-3'!A11)</f>
        <v/>
      </c>
      <c r="B11" s="530"/>
      <c r="C11" s="191">
        <f>IF('様式4-3'!C11="",0,'様式4-3'!C11)</f>
        <v>0</v>
      </c>
      <c r="D11" s="192">
        <f>IF('様式4-3'!D11="",0,'様式4-3'!D11)</f>
        <v>0</v>
      </c>
      <c r="E11" s="57">
        <f t="shared" si="5"/>
        <v>0</v>
      </c>
      <c r="F11" s="529" t="str">
        <f>IF('様式4-3'!F11="","",'様式4-3'!F11)</f>
        <v/>
      </c>
      <c r="G11" s="530"/>
      <c r="H11" s="191">
        <f>IF('様式4-3'!H11="",0,'様式4-3'!H11)</f>
        <v>0</v>
      </c>
      <c r="I11" s="192">
        <f>IF('様式4-3'!I11="",0,'様式4-3'!I11)</f>
        <v>0</v>
      </c>
      <c r="J11" s="57">
        <f t="shared" si="6"/>
        <v>0</v>
      </c>
      <c r="K11" s="169"/>
      <c r="L11" s="170"/>
      <c r="M11" s="524" t="str">
        <f t="shared" si="7"/>
        <v/>
      </c>
      <c r="N11" s="525"/>
      <c r="O11" s="187">
        <f t="shared" si="8"/>
        <v>0</v>
      </c>
      <c r="P11" s="188">
        <f t="shared" si="9"/>
        <v>0</v>
      </c>
      <c r="Q11" s="57">
        <f t="shared" si="14"/>
        <v>0</v>
      </c>
      <c r="R11" s="524" t="str">
        <f t="shared" si="0"/>
        <v/>
      </c>
      <c r="S11" s="525"/>
      <c r="T11" s="187">
        <f t="shared" si="1"/>
        <v>0</v>
      </c>
      <c r="U11" s="188">
        <f t="shared" si="2"/>
        <v>0</v>
      </c>
      <c r="V11" s="57">
        <f t="shared" si="15"/>
        <v>0</v>
      </c>
      <c r="X11" s="198" t="str">
        <f t="shared" si="10"/>
        <v>OK</v>
      </c>
      <c r="Y11" s="187" t="str">
        <f t="shared" si="11"/>
        <v>OK</v>
      </c>
      <c r="Z11" s="187" t="str">
        <f t="shared" si="3"/>
        <v>OK</v>
      </c>
      <c r="AA11" s="209" t="str">
        <f t="shared" si="3"/>
        <v>OK</v>
      </c>
      <c r="AB11" s="198" t="str">
        <f t="shared" si="12"/>
        <v>OK</v>
      </c>
      <c r="AC11" s="187" t="str">
        <f t="shared" si="13"/>
        <v>OK</v>
      </c>
      <c r="AD11" s="187" t="str">
        <f t="shared" si="4"/>
        <v>OK</v>
      </c>
      <c r="AE11" s="209" t="str">
        <f t="shared" si="4"/>
        <v>OK</v>
      </c>
    </row>
    <row r="12" spans="1:31">
      <c r="A12" s="529" t="str">
        <f>IF('様式4-3'!A12="","",'様式4-3'!A12)</f>
        <v/>
      </c>
      <c r="B12" s="530"/>
      <c r="C12" s="191">
        <f>IF('様式4-3'!C12="",0,'様式4-3'!C12)</f>
        <v>0</v>
      </c>
      <c r="D12" s="192">
        <f>IF('様式4-3'!D12="",0,'様式4-3'!D12)</f>
        <v>0</v>
      </c>
      <c r="E12" s="57">
        <f t="shared" si="5"/>
        <v>0</v>
      </c>
      <c r="F12" s="529" t="str">
        <f>IF('様式4-3'!F12="","",'様式4-3'!F12)</f>
        <v/>
      </c>
      <c r="G12" s="530"/>
      <c r="H12" s="191">
        <f>IF('様式4-3'!H12="",0,'様式4-3'!H12)</f>
        <v>0</v>
      </c>
      <c r="I12" s="192">
        <f>IF('様式4-3'!I12="",0,'様式4-3'!I12)</f>
        <v>0</v>
      </c>
      <c r="J12" s="57">
        <f t="shared" si="6"/>
        <v>0</v>
      </c>
      <c r="K12" s="169"/>
      <c r="L12" s="170"/>
      <c r="M12" s="524" t="str">
        <f t="shared" si="7"/>
        <v/>
      </c>
      <c r="N12" s="525"/>
      <c r="O12" s="187">
        <f t="shared" si="8"/>
        <v>0</v>
      </c>
      <c r="P12" s="188">
        <f t="shared" si="9"/>
        <v>0</v>
      </c>
      <c r="Q12" s="57">
        <f t="shared" si="14"/>
        <v>0</v>
      </c>
      <c r="R12" s="524" t="str">
        <f t="shared" si="0"/>
        <v/>
      </c>
      <c r="S12" s="525"/>
      <c r="T12" s="187">
        <f t="shared" si="1"/>
        <v>0</v>
      </c>
      <c r="U12" s="188">
        <f t="shared" si="2"/>
        <v>0</v>
      </c>
      <c r="V12" s="57">
        <f t="shared" si="15"/>
        <v>0</v>
      </c>
      <c r="X12" s="198" t="str">
        <f t="shared" si="10"/>
        <v>OK</v>
      </c>
      <c r="Y12" s="187" t="str">
        <f t="shared" si="11"/>
        <v>OK</v>
      </c>
      <c r="Z12" s="187" t="str">
        <f t="shared" si="3"/>
        <v>OK</v>
      </c>
      <c r="AA12" s="209" t="str">
        <f t="shared" si="3"/>
        <v>OK</v>
      </c>
      <c r="AB12" s="198" t="str">
        <f t="shared" si="12"/>
        <v>OK</v>
      </c>
      <c r="AC12" s="187" t="str">
        <f t="shared" si="13"/>
        <v>OK</v>
      </c>
      <c r="AD12" s="187" t="str">
        <f t="shared" si="4"/>
        <v>OK</v>
      </c>
      <c r="AE12" s="209" t="str">
        <f t="shared" si="4"/>
        <v>OK</v>
      </c>
    </row>
    <row r="13" spans="1:31" ht="19.5" thickBot="1">
      <c r="A13" s="531" t="str">
        <f>IF('様式4-3'!A13="","",'様式4-3'!A13)</f>
        <v/>
      </c>
      <c r="B13" s="532"/>
      <c r="C13" s="193">
        <f>IF('様式4-3'!C13="",0,'様式4-3'!C13)</f>
        <v>0</v>
      </c>
      <c r="D13" s="194">
        <f>IF('様式4-3'!D13="",0,'様式4-3'!D13)</f>
        <v>0</v>
      </c>
      <c r="E13" s="58">
        <f t="shared" si="5"/>
        <v>0</v>
      </c>
      <c r="F13" s="531" t="str">
        <f>IF('様式4-3'!F13="","",'様式4-3'!F13)</f>
        <v/>
      </c>
      <c r="G13" s="532"/>
      <c r="H13" s="193">
        <f>IF('様式4-3'!H13="",0,'様式4-3'!H13)</f>
        <v>0</v>
      </c>
      <c r="I13" s="194">
        <f>IF('様式4-3'!I13="",0,'様式4-3'!I13)</f>
        <v>0</v>
      </c>
      <c r="J13" s="58">
        <f t="shared" si="6"/>
        <v>0</v>
      </c>
      <c r="K13" s="169"/>
      <c r="L13" s="170"/>
      <c r="M13" s="526" t="str">
        <f t="shared" si="7"/>
        <v/>
      </c>
      <c r="N13" s="527"/>
      <c r="O13" s="189">
        <f t="shared" si="8"/>
        <v>0</v>
      </c>
      <c r="P13" s="190">
        <f t="shared" si="9"/>
        <v>0</v>
      </c>
      <c r="Q13" s="58">
        <f t="shared" si="14"/>
        <v>0</v>
      </c>
      <c r="R13" s="526" t="str">
        <f t="shared" si="0"/>
        <v/>
      </c>
      <c r="S13" s="527"/>
      <c r="T13" s="187">
        <f t="shared" si="1"/>
        <v>0</v>
      </c>
      <c r="U13" s="188">
        <f t="shared" si="2"/>
        <v>0</v>
      </c>
      <c r="V13" s="58">
        <f t="shared" si="15"/>
        <v>0</v>
      </c>
      <c r="X13" s="210" t="str">
        <f t="shared" si="10"/>
        <v>OK</v>
      </c>
      <c r="Y13" s="211" t="str">
        <f t="shared" si="11"/>
        <v>OK</v>
      </c>
      <c r="Z13" s="211" t="str">
        <f t="shared" si="3"/>
        <v>OK</v>
      </c>
      <c r="AA13" s="212" t="str">
        <f t="shared" si="3"/>
        <v>OK</v>
      </c>
      <c r="AB13" s="210" t="str">
        <f t="shared" si="12"/>
        <v>OK</v>
      </c>
      <c r="AC13" s="211" t="str">
        <f t="shared" si="13"/>
        <v>OK</v>
      </c>
      <c r="AD13" s="211" t="str">
        <f t="shared" si="4"/>
        <v>OK</v>
      </c>
      <c r="AE13" s="212" t="str">
        <f t="shared" si="4"/>
        <v>OK</v>
      </c>
    </row>
    <row r="14" spans="1:31" ht="19.5" thickBot="1">
      <c r="A14" s="337" t="s">
        <v>121</v>
      </c>
      <c r="B14" s="338"/>
      <c r="C14" s="59">
        <f>SUM(C8:C13)</f>
        <v>0</v>
      </c>
      <c r="D14" s="60"/>
      <c r="E14" s="61">
        <f>SUM(E8:E13)</f>
        <v>0</v>
      </c>
      <c r="F14" s="337" t="s">
        <v>121</v>
      </c>
      <c r="G14" s="338"/>
      <c r="H14" s="59">
        <f t="shared" ref="H14" si="16">SUM(H8:H13)</f>
        <v>0</v>
      </c>
      <c r="I14" s="60"/>
      <c r="J14" s="61">
        <f>SUM(J8:J13)</f>
        <v>0</v>
      </c>
      <c r="K14" s="169"/>
      <c r="L14" s="170"/>
      <c r="M14" s="337" t="s">
        <v>121</v>
      </c>
      <c r="N14" s="338"/>
      <c r="O14" s="59">
        <f>SUM(O8:O13)</f>
        <v>0</v>
      </c>
      <c r="P14" s="60"/>
      <c r="Q14" s="61">
        <f>SUM(Q8:Q13)</f>
        <v>0</v>
      </c>
      <c r="R14" s="337" t="s">
        <v>121</v>
      </c>
      <c r="S14" s="338"/>
      <c r="T14" s="59">
        <f t="shared" ref="T14" si="17">SUM(T8:T13)</f>
        <v>0</v>
      </c>
      <c r="U14" s="60"/>
      <c r="V14" s="61">
        <f t="shared" ref="V14" si="18">SUM(V8:V13)</f>
        <v>0</v>
      </c>
    </row>
    <row r="15" spans="1:31">
      <c r="K15" s="169"/>
      <c r="L15" s="170"/>
    </row>
    <row r="16" spans="1:31" ht="19.5" thickBot="1">
      <c r="A16" s="56" t="s">
        <v>122</v>
      </c>
      <c r="B16" s="533" t="str">
        <f>IF('様式4-3'!B16="","",'様式4-3'!B16)</f>
        <v/>
      </c>
      <c r="C16" s="533"/>
      <c r="D16" s="533"/>
      <c r="E16" s="533"/>
      <c r="F16" s="533"/>
      <c r="G16" s="533"/>
      <c r="H16" s="533"/>
      <c r="I16" s="533"/>
      <c r="J16" s="533"/>
      <c r="K16" s="169"/>
      <c r="L16" s="170"/>
      <c r="M16" s="56" t="s">
        <v>122</v>
      </c>
      <c r="N16" s="528" t="str">
        <f>B16</f>
        <v/>
      </c>
      <c r="O16" s="528"/>
      <c r="P16" s="528"/>
      <c r="Q16" s="528"/>
      <c r="R16" s="528"/>
      <c r="S16" s="528"/>
      <c r="T16" s="528"/>
      <c r="U16" s="528"/>
      <c r="V16" s="528"/>
    </row>
    <row r="17" spans="1:31">
      <c r="A17" s="330" t="s">
        <v>115</v>
      </c>
      <c r="B17" s="331"/>
      <c r="C17" s="331"/>
      <c r="D17" s="331"/>
      <c r="E17" s="332"/>
      <c r="F17" s="330" t="s">
        <v>116</v>
      </c>
      <c r="G17" s="331"/>
      <c r="H17" s="331"/>
      <c r="I17" s="331"/>
      <c r="J17" s="332"/>
      <c r="K17" s="169"/>
      <c r="L17" s="170"/>
      <c r="M17" s="330" t="s">
        <v>115</v>
      </c>
      <c r="N17" s="331"/>
      <c r="O17" s="331"/>
      <c r="P17" s="331"/>
      <c r="Q17" s="332"/>
      <c r="R17" s="330" t="s">
        <v>116</v>
      </c>
      <c r="S17" s="331"/>
      <c r="T17" s="331"/>
      <c r="U17" s="331"/>
      <c r="V17" s="332"/>
      <c r="X17" s="330" t="s">
        <v>115</v>
      </c>
      <c r="Y17" s="331"/>
      <c r="Z17" s="331"/>
      <c r="AA17" s="332"/>
      <c r="AB17" s="330" t="s">
        <v>116</v>
      </c>
      <c r="AC17" s="331"/>
      <c r="AD17" s="331"/>
      <c r="AE17" s="332"/>
    </row>
    <row r="18" spans="1:31" ht="49.5">
      <c r="A18" s="333" t="s">
        <v>117</v>
      </c>
      <c r="B18" s="334"/>
      <c r="C18" s="75" t="s">
        <v>118</v>
      </c>
      <c r="D18" s="76" t="s">
        <v>119</v>
      </c>
      <c r="E18" s="77" t="s">
        <v>120</v>
      </c>
      <c r="F18" s="333" t="s">
        <v>117</v>
      </c>
      <c r="G18" s="334"/>
      <c r="H18" s="75" t="s">
        <v>118</v>
      </c>
      <c r="I18" s="76" t="s">
        <v>119</v>
      </c>
      <c r="J18" s="77" t="s">
        <v>120</v>
      </c>
      <c r="K18" s="169"/>
      <c r="L18" s="170"/>
      <c r="M18" s="333" t="s">
        <v>117</v>
      </c>
      <c r="N18" s="334"/>
      <c r="O18" s="75" t="s">
        <v>118</v>
      </c>
      <c r="P18" s="76" t="s">
        <v>119</v>
      </c>
      <c r="Q18" s="77" t="s">
        <v>120</v>
      </c>
      <c r="R18" s="333" t="s">
        <v>117</v>
      </c>
      <c r="S18" s="334"/>
      <c r="T18" s="75" t="s">
        <v>118</v>
      </c>
      <c r="U18" s="76" t="s">
        <v>119</v>
      </c>
      <c r="V18" s="77" t="s">
        <v>120</v>
      </c>
      <c r="X18" s="197" t="s">
        <v>117</v>
      </c>
      <c r="Y18" s="75" t="s">
        <v>118</v>
      </c>
      <c r="Z18" s="76" t="s">
        <v>123</v>
      </c>
      <c r="AA18" s="77" t="s">
        <v>124</v>
      </c>
      <c r="AB18" s="197" t="s">
        <v>117</v>
      </c>
      <c r="AC18" s="75" t="s">
        <v>118</v>
      </c>
      <c r="AD18" s="76" t="s">
        <v>123</v>
      </c>
      <c r="AE18" s="77" t="s">
        <v>124</v>
      </c>
    </row>
    <row r="19" spans="1:31">
      <c r="A19" s="529" t="str">
        <f>IF('様式4-3'!A19="","",'様式4-3'!A19)</f>
        <v/>
      </c>
      <c r="B19" s="530"/>
      <c r="C19" s="191">
        <f>IF('様式4-3'!C19="",0,'様式4-3'!C19)</f>
        <v>0</v>
      </c>
      <c r="D19" s="192">
        <f>IF('様式4-3'!D19="",0,'様式4-3'!D19)</f>
        <v>0</v>
      </c>
      <c r="E19" s="57">
        <f t="shared" ref="E19:E24" si="19">C19*D19</f>
        <v>0</v>
      </c>
      <c r="F19" s="529" t="str">
        <f>IF('様式4-3'!F19="","",'様式4-3'!F19)</f>
        <v/>
      </c>
      <c r="G19" s="530"/>
      <c r="H19" s="191">
        <f>IF('様式4-3'!H19="",0,'様式4-3'!H19)</f>
        <v>0</v>
      </c>
      <c r="I19" s="192">
        <f>IF('様式4-3'!I19="",0,'様式4-3'!I19)</f>
        <v>0</v>
      </c>
      <c r="J19" s="57">
        <f t="shared" ref="J19:J24" si="20">H19*I19</f>
        <v>0</v>
      </c>
      <c r="K19" s="169"/>
      <c r="L19" s="170"/>
      <c r="M19" s="524" t="str">
        <f t="shared" ref="M19:M24" si="21">A19</f>
        <v/>
      </c>
      <c r="N19" s="525"/>
      <c r="O19" s="187">
        <f t="shared" ref="O19:O24" si="22">C19</f>
        <v>0</v>
      </c>
      <c r="P19" s="188">
        <f t="shared" ref="P19:P24" si="23">D19</f>
        <v>0</v>
      </c>
      <c r="Q19" s="57">
        <f>O19*P19</f>
        <v>0</v>
      </c>
      <c r="R19" s="524" t="str">
        <f t="shared" ref="R19:R24" si="24">F19</f>
        <v/>
      </c>
      <c r="S19" s="525"/>
      <c r="T19" s="187">
        <f t="shared" ref="T19:T24" si="25">H19</f>
        <v>0</v>
      </c>
      <c r="U19" s="188">
        <f t="shared" ref="U19:U24" si="26">I19</f>
        <v>0</v>
      </c>
      <c r="V19" s="57">
        <f>T19*U19</f>
        <v>0</v>
      </c>
      <c r="X19" s="198" t="str">
        <f>IF(M19=A19,"OK","変更あり")</f>
        <v>OK</v>
      </c>
      <c r="Y19" s="187" t="str">
        <f>IF(O19=C19,"OK","変更あり")</f>
        <v>OK</v>
      </c>
      <c r="Z19" s="187" t="str">
        <f t="shared" ref="Z19:Z24" si="27">IF(P19=D19,"OK","変更あり")</f>
        <v>OK</v>
      </c>
      <c r="AA19" s="209" t="str">
        <f t="shared" ref="AA19:AA24" si="28">IF(Q19=E19,"OK","変更あり")</f>
        <v>OK</v>
      </c>
      <c r="AB19" s="198" t="str">
        <f>IF(R19=F19,"OK","変更あり")</f>
        <v>OK</v>
      </c>
      <c r="AC19" s="187" t="str">
        <f>IF(T19=H19,"OK","変更あり")</f>
        <v>OK</v>
      </c>
      <c r="AD19" s="187" t="str">
        <f t="shared" ref="AD19:AD24" si="29">IF(U19=I19,"OK","変更あり")</f>
        <v>OK</v>
      </c>
      <c r="AE19" s="209" t="str">
        <f t="shared" ref="AE19:AE24" si="30">IF(V19=J19,"OK","変更あり")</f>
        <v>OK</v>
      </c>
    </row>
    <row r="20" spans="1:31">
      <c r="A20" s="529" t="str">
        <f>IF('様式4-3'!A20="","",'様式4-3'!A20)</f>
        <v/>
      </c>
      <c r="B20" s="530"/>
      <c r="C20" s="191">
        <f>IF('様式4-3'!C20="",0,'様式4-3'!C20)</f>
        <v>0</v>
      </c>
      <c r="D20" s="192">
        <f>IF('様式4-3'!D20="",0,'様式4-3'!D20)</f>
        <v>0</v>
      </c>
      <c r="E20" s="57">
        <f t="shared" si="19"/>
        <v>0</v>
      </c>
      <c r="F20" s="529" t="str">
        <f>IF('様式4-3'!F20="","",'様式4-3'!F20)</f>
        <v/>
      </c>
      <c r="G20" s="530"/>
      <c r="H20" s="191">
        <f>IF('様式4-3'!H20="",0,'様式4-3'!H20)</f>
        <v>0</v>
      </c>
      <c r="I20" s="192">
        <f>IF('様式4-3'!I20="",0,'様式4-3'!I20)</f>
        <v>0</v>
      </c>
      <c r="J20" s="57">
        <f t="shared" si="20"/>
        <v>0</v>
      </c>
      <c r="K20" s="169"/>
      <c r="L20" s="170"/>
      <c r="M20" s="524" t="str">
        <f t="shared" si="21"/>
        <v/>
      </c>
      <c r="N20" s="525"/>
      <c r="O20" s="187">
        <f t="shared" si="22"/>
        <v>0</v>
      </c>
      <c r="P20" s="188">
        <f t="shared" si="23"/>
        <v>0</v>
      </c>
      <c r="Q20" s="57">
        <f>O20*P20</f>
        <v>0</v>
      </c>
      <c r="R20" s="524" t="str">
        <f t="shared" si="24"/>
        <v/>
      </c>
      <c r="S20" s="525"/>
      <c r="T20" s="187">
        <f t="shared" si="25"/>
        <v>0</v>
      </c>
      <c r="U20" s="188">
        <f t="shared" si="26"/>
        <v>0</v>
      </c>
      <c r="V20" s="57">
        <f>T20*U20</f>
        <v>0</v>
      </c>
      <c r="X20" s="198" t="str">
        <f t="shared" ref="X20:X24" si="31">IF(M20=A20,"OK","変更あり")</f>
        <v>OK</v>
      </c>
      <c r="Y20" s="187" t="str">
        <f t="shared" ref="Y20:Y24" si="32">IF(O20=C20,"OK","変更あり")</f>
        <v>OK</v>
      </c>
      <c r="Z20" s="187" t="str">
        <f t="shared" si="27"/>
        <v>OK</v>
      </c>
      <c r="AA20" s="209" t="str">
        <f t="shared" si="28"/>
        <v>OK</v>
      </c>
      <c r="AB20" s="198" t="str">
        <f t="shared" ref="AB20:AB24" si="33">IF(R20=F20,"OK","変更あり")</f>
        <v>OK</v>
      </c>
      <c r="AC20" s="187" t="str">
        <f t="shared" ref="AC20:AC24" si="34">IF(T20=H20,"OK","変更あり")</f>
        <v>OK</v>
      </c>
      <c r="AD20" s="187" t="str">
        <f t="shared" si="29"/>
        <v>OK</v>
      </c>
      <c r="AE20" s="209" t="str">
        <f t="shared" si="30"/>
        <v>OK</v>
      </c>
    </row>
    <row r="21" spans="1:31">
      <c r="A21" s="529" t="str">
        <f>IF('様式4-3'!A21="","",'様式4-3'!A21)</f>
        <v/>
      </c>
      <c r="B21" s="530"/>
      <c r="C21" s="191">
        <f>IF('様式4-3'!C21="",0,'様式4-3'!C21)</f>
        <v>0</v>
      </c>
      <c r="D21" s="192">
        <f>IF('様式4-3'!D21="",0,'様式4-3'!D21)</f>
        <v>0</v>
      </c>
      <c r="E21" s="57">
        <f t="shared" si="19"/>
        <v>0</v>
      </c>
      <c r="F21" s="529" t="str">
        <f>IF('様式4-3'!F21="","",'様式4-3'!F21)</f>
        <v/>
      </c>
      <c r="G21" s="530"/>
      <c r="H21" s="191">
        <f>IF('様式4-3'!H21="",0,'様式4-3'!H21)</f>
        <v>0</v>
      </c>
      <c r="I21" s="192">
        <f>IF('様式4-3'!I21="",0,'様式4-3'!I21)</f>
        <v>0</v>
      </c>
      <c r="J21" s="57">
        <f t="shared" si="20"/>
        <v>0</v>
      </c>
      <c r="K21" s="169"/>
      <c r="L21" s="170"/>
      <c r="M21" s="524" t="str">
        <f t="shared" si="21"/>
        <v/>
      </c>
      <c r="N21" s="525"/>
      <c r="O21" s="187">
        <f t="shared" si="22"/>
        <v>0</v>
      </c>
      <c r="P21" s="188">
        <f t="shared" si="23"/>
        <v>0</v>
      </c>
      <c r="Q21" s="57">
        <f t="shared" ref="Q21:Q24" si="35">O21*P21</f>
        <v>0</v>
      </c>
      <c r="R21" s="524" t="str">
        <f t="shared" si="24"/>
        <v/>
      </c>
      <c r="S21" s="525"/>
      <c r="T21" s="187">
        <f t="shared" si="25"/>
        <v>0</v>
      </c>
      <c r="U21" s="188">
        <f t="shared" si="26"/>
        <v>0</v>
      </c>
      <c r="V21" s="57">
        <f t="shared" ref="V21:V24" si="36">T21*U21</f>
        <v>0</v>
      </c>
      <c r="X21" s="198" t="str">
        <f t="shared" si="31"/>
        <v>OK</v>
      </c>
      <c r="Y21" s="187" t="str">
        <f t="shared" si="32"/>
        <v>OK</v>
      </c>
      <c r="Z21" s="187" t="str">
        <f t="shared" si="27"/>
        <v>OK</v>
      </c>
      <c r="AA21" s="209" t="str">
        <f t="shared" si="28"/>
        <v>OK</v>
      </c>
      <c r="AB21" s="198" t="str">
        <f t="shared" si="33"/>
        <v>OK</v>
      </c>
      <c r="AC21" s="187" t="str">
        <f t="shared" si="34"/>
        <v>OK</v>
      </c>
      <c r="AD21" s="187" t="str">
        <f t="shared" si="29"/>
        <v>OK</v>
      </c>
      <c r="AE21" s="209" t="str">
        <f t="shared" si="30"/>
        <v>OK</v>
      </c>
    </row>
    <row r="22" spans="1:31">
      <c r="A22" s="529" t="str">
        <f>IF('様式4-3'!A22="","",'様式4-3'!A22)</f>
        <v/>
      </c>
      <c r="B22" s="530"/>
      <c r="C22" s="191">
        <f>IF('様式4-3'!C22="",0,'様式4-3'!C22)</f>
        <v>0</v>
      </c>
      <c r="D22" s="192">
        <f>IF('様式4-3'!D22="",0,'様式4-3'!D22)</f>
        <v>0</v>
      </c>
      <c r="E22" s="57">
        <f t="shared" si="19"/>
        <v>0</v>
      </c>
      <c r="F22" s="529" t="str">
        <f>IF('様式4-3'!F22="","",'様式4-3'!F22)</f>
        <v/>
      </c>
      <c r="G22" s="530"/>
      <c r="H22" s="191">
        <f>IF('様式4-3'!H22="",0,'様式4-3'!H22)</f>
        <v>0</v>
      </c>
      <c r="I22" s="192">
        <f>IF('様式4-3'!I22="",0,'様式4-3'!I22)</f>
        <v>0</v>
      </c>
      <c r="J22" s="57">
        <f t="shared" si="20"/>
        <v>0</v>
      </c>
      <c r="K22" s="169"/>
      <c r="L22" s="170"/>
      <c r="M22" s="524" t="str">
        <f t="shared" si="21"/>
        <v/>
      </c>
      <c r="N22" s="525"/>
      <c r="O22" s="187">
        <f t="shared" si="22"/>
        <v>0</v>
      </c>
      <c r="P22" s="188">
        <f t="shared" si="23"/>
        <v>0</v>
      </c>
      <c r="Q22" s="57">
        <f t="shared" si="35"/>
        <v>0</v>
      </c>
      <c r="R22" s="524" t="str">
        <f t="shared" si="24"/>
        <v/>
      </c>
      <c r="S22" s="525"/>
      <c r="T22" s="187">
        <f t="shared" si="25"/>
        <v>0</v>
      </c>
      <c r="U22" s="188">
        <f t="shared" si="26"/>
        <v>0</v>
      </c>
      <c r="V22" s="57">
        <f t="shared" si="36"/>
        <v>0</v>
      </c>
      <c r="X22" s="198" t="str">
        <f t="shared" si="31"/>
        <v>OK</v>
      </c>
      <c r="Y22" s="187" t="str">
        <f t="shared" si="32"/>
        <v>OK</v>
      </c>
      <c r="Z22" s="187" t="str">
        <f t="shared" si="27"/>
        <v>OK</v>
      </c>
      <c r="AA22" s="209" t="str">
        <f t="shared" si="28"/>
        <v>OK</v>
      </c>
      <c r="AB22" s="198" t="str">
        <f t="shared" si="33"/>
        <v>OK</v>
      </c>
      <c r="AC22" s="187" t="str">
        <f t="shared" si="34"/>
        <v>OK</v>
      </c>
      <c r="AD22" s="187" t="str">
        <f t="shared" si="29"/>
        <v>OK</v>
      </c>
      <c r="AE22" s="209" t="str">
        <f t="shared" si="30"/>
        <v>OK</v>
      </c>
    </row>
    <row r="23" spans="1:31">
      <c r="A23" s="529" t="str">
        <f>IF('様式4-3'!A23="","",'様式4-3'!A23)</f>
        <v/>
      </c>
      <c r="B23" s="530"/>
      <c r="C23" s="191">
        <f>IF('様式4-3'!C23="",0,'様式4-3'!C23)</f>
        <v>0</v>
      </c>
      <c r="D23" s="192">
        <f>IF('様式4-3'!D23="",0,'様式4-3'!D23)</f>
        <v>0</v>
      </c>
      <c r="E23" s="57">
        <f t="shared" si="19"/>
        <v>0</v>
      </c>
      <c r="F23" s="529" t="str">
        <f>IF('様式4-3'!F23="","",'様式4-3'!F23)</f>
        <v/>
      </c>
      <c r="G23" s="530"/>
      <c r="H23" s="191">
        <f>IF('様式4-3'!H23="",0,'様式4-3'!H23)</f>
        <v>0</v>
      </c>
      <c r="I23" s="192">
        <f>IF('様式4-3'!I23="",0,'様式4-3'!I23)</f>
        <v>0</v>
      </c>
      <c r="J23" s="57">
        <f t="shared" si="20"/>
        <v>0</v>
      </c>
      <c r="K23" s="169"/>
      <c r="L23" s="170"/>
      <c r="M23" s="524" t="str">
        <f t="shared" si="21"/>
        <v/>
      </c>
      <c r="N23" s="525"/>
      <c r="O23" s="187">
        <f t="shared" si="22"/>
        <v>0</v>
      </c>
      <c r="P23" s="188">
        <f t="shared" si="23"/>
        <v>0</v>
      </c>
      <c r="Q23" s="57">
        <f t="shared" si="35"/>
        <v>0</v>
      </c>
      <c r="R23" s="524" t="str">
        <f t="shared" si="24"/>
        <v/>
      </c>
      <c r="S23" s="525"/>
      <c r="T23" s="187">
        <f t="shared" si="25"/>
        <v>0</v>
      </c>
      <c r="U23" s="188">
        <f t="shared" si="26"/>
        <v>0</v>
      </c>
      <c r="V23" s="57">
        <f t="shared" si="36"/>
        <v>0</v>
      </c>
      <c r="X23" s="198" t="str">
        <f t="shared" si="31"/>
        <v>OK</v>
      </c>
      <c r="Y23" s="187" t="str">
        <f t="shared" si="32"/>
        <v>OK</v>
      </c>
      <c r="Z23" s="187" t="str">
        <f t="shared" si="27"/>
        <v>OK</v>
      </c>
      <c r="AA23" s="209" t="str">
        <f t="shared" si="28"/>
        <v>OK</v>
      </c>
      <c r="AB23" s="198" t="str">
        <f t="shared" si="33"/>
        <v>OK</v>
      </c>
      <c r="AC23" s="187" t="str">
        <f t="shared" si="34"/>
        <v>OK</v>
      </c>
      <c r="AD23" s="187" t="str">
        <f t="shared" si="29"/>
        <v>OK</v>
      </c>
      <c r="AE23" s="209" t="str">
        <f t="shared" si="30"/>
        <v>OK</v>
      </c>
    </row>
    <row r="24" spans="1:31" ht="19.5" thickBot="1">
      <c r="A24" s="531" t="str">
        <f>IF('様式4-3'!A24="","",'様式4-3'!A24)</f>
        <v/>
      </c>
      <c r="B24" s="532"/>
      <c r="C24" s="193">
        <f>IF('様式4-3'!C24="",0,'様式4-3'!C24)</f>
        <v>0</v>
      </c>
      <c r="D24" s="194">
        <f>IF('様式4-3'!D24="",0,'様式4-3'!D24)</f>
        <v>0</v>
      </c>
      <c r="E24" s="58">
        <f t="shared" si="19"/>
        <v>0</v>
      </c>
      <c r="F24" s="531" t="str">
        <f>IF('様式4-3'!F24="","",'様式4-3'!F24)</f>
        <v/>
      </c>
      <c r="G24" s="532"/>
      <c r="H24" s="191">
        <f>IF('様式4-3'!H24="",0,'様式4-3'!H24)</f>
        <v>0</v>
      </c>
      <c r="I24" s="192">
        <f>IF('様式4-3'!I24="",0,'様式4-3'!I24)</f>
        <v>0</v>
      </c>
      <c r="J24" s="58">
        <f t="shared" si="20"/>
        <v>0</v>
      </c>
      <c r="K24" s="169"/>
      <c r="L24" s="170"/>
      <c r="M24" s="526" t="str">
        <f t="shared" si="21"/>
        <v/>
      </c>
      <c r="N24" s="527"/>
      <c r="O24" s="189">
        <f t="shared" si="22"/>
        <v>0</v>
      </c>
      <c r="P24" s="190">
        <f t="shared" si="23"/>
        <v>0</v>
      </c>
      <c r="Q24" s="58">
        <f t="shared" si="35"/>
        <v>0</v>
      </c>
      <c r="R24" s="526" t="str">
        <f t="shared" si="24"/>
        <v/>
      </c>
      <c r="S24" s="527"/>
      <c r="T24" s="187">
        <f t="shared" si="25"/>
        <v>0</v>
      </c>
      <c r="U24" s="188">
        <f t="shared" si="26"/>
        <v>0</v>
      </c>
      <c r="V24" s="58">
        <f t="shared" si="36"/>
        <v>0</v>
      </c>
      <c r="X24" s="210" t="str">
        <f t="shared" si="31"/>
        <v>OK</v>
      </c>
      <c r="Y24" s="211" t="str">
        <f t="shared" si="32"/>
        <v>OK</v>
      </c>
      <c r="Z24" s="211" t="str">
        <f t="shared" si="27"/>
        <v>OK</v>
      </c>
      <c r="AA24" s="212" t="str">
        <f t="shared" si="28"/>
        <v>OK</v>
      </c>
      <c r="AB24" s="210" t="str">
        <f t="shared" si="33"/>
        <v>OK</v>
      </c>
      <c r="AC24" s="211" t="str">
        <f t="shared" si="34"/>
        <v>OK</v>
      </c>
      <c r="AD24" s="211" t="str">
        <f t="shared" si="29"/>
        <v>OK</v>
      </c>
      <c r="AE24" s="212" t="str">
        <f t="shared" si="30"/>
        <v>OK</v>
      </c>
    </row>
    <row r="25" spans="1:31" ht="19.5" thickBot="1">
      <c r="A25" s="337" t="s">
        <v>121</v>
      </c>
      <c r="B25" s="338"/>
      <c r="C25" s="59">
        <f>SUM(C19:C24)</f>
        <v>0</v>
      </c>
      <c r="D25" s="60"/>
      <c r="E25" s="61">
        <f>SUM(E19:E24)</f>
        <v>0</v>
      </c>
      <c r="F25" s="337" t="s">
        <v>121</v>
      </c>
      <c r="G25" s="338"/>
      <c r="H25" s="59">
        <f t="shared" ref="H25" si="37">SUM(H19:H24)</f>
        <v>0</v>
      </c>
      <c r="I25" s="60"/>
      <c r="J25" s="61">
        <f>SUM(J19:J24)</f>
        <v>0</v>
      </c>
      <c r="K25" s="169"/>
      <c r="L25" s="170"/>
      <c r="M25" s="337" t="s">
        <v>121</v>
      </c>
      <c r="N25" s="338"/>
      <c r="O25" s="59">
        <f>SUM(O19:O24)</f>
        <v>0</v>
      </c>
      <c r="P25" s="60"/>
      <c r="Q25" s="61">
        <f>SUM(Q19:Q24)</f>
        <v>0</v>
      </c>
      <c r="R25" s="337" t="s">
        <v>121</v>
      </c>
      <c r="S25" s="338"/>
      <c r="T25" s="59">
        <f t="shared" ref="T25" si="38">SUM(T19:T24)</f>
        <v>0</v>
      </c>
      <c r="U25" s="60"/>
      <c r="V25" s="61">
        <f t="shared" ref="V25" si="39">SUM(V19:V24)</f>
        <v>0</v>
      </c>
    </row>
  </sheetData>
  <sheetProtection sheet="1" formatColumns="0"/>
  <mergeCells count="80">
    <mergeCell ref="X17:AA17"/>
    <mergeCell ref="AB17:AE17"/>
    <mergeCell ref="X6:AA6"/>
    <mergeCell ref="AB6:AE6"/>
    <mergeCell ref="A8:B8"/>
    <mergeCell ref="F8:G8"/>
    <mergeCell ref="F13:G13"/>
    <mergeCell ref="A14:B14"/>
    <mergeCell ref="F14:G14"/>
    <mergeCell ref="A9:B9"/>
    <mergeCell ref="F9:G9"/>
    <mergeCell ref="A10:B10"/>
    <mergeCell ref="F10:G10"/>
    <mergeCell ref="A11:B11"/>
    <mergeCell ref="F11:G11"/>
    <mergeCell ref="M8:N8"/>
    <mergeCell ref="B5:J5"/>
    <mergeCell ref="A6:E6"/>
    <mergeCell ref="F6:J6"/>
    <mergeCell ref="A7:B7"/>
    <mergeCell ref="F7:G7"/>
    <mergeCell ref="A25:B25"/>
    <mergeCell ref="F25:G25"/>
    <mergeCell ref="A20:B20"/>
    <mergeCell ref="F20:G20"/>
    <mergeCell ref="A21:B21"/>
    <mergeCell ref="F21:G21"/>
    <mergeCell ref="A22:B22"/>
    <mergeCell ref="F22:G22"/>
    <mergeCell ref="R8:S8"/>
    <mergeCell ref="A23:B23"/>
    <mergeCell ref="F23:G23"/>
    <mergeCell ref="A24:B24"/>
    <mergeCell ref="F24:G24"/>
    <mergeCell ref="B16:J16"/>
    <mergeCell ref="A17:E17"/>
    <mergeCell ref="F17:J17"/>
    <mergeCell ref="A18:B18"/>
    <mergeCell ref="F18:G18"/>
    <mergeCell ref="A19:B19"/>
    <mergeCell ref="F19:G19"/>
    <mergeCell ref="A12:B12"/>
    <mergeCell ref="F12:G12"/>
    <mergeCell ref="A13:B13"/>
    <mergeCell ref="M9:N9"/>
    <mergeCell ref="N5:V5"/>
    <mergeCell ref="M6:Q6"/>
    <mergeCell ref="R6:V6"/>
    <mergeCell ref="M7:N7"/>
    <mergeCell ref="R7:S7"/>
    <mergeCell ref="R9:S9"/>
    <mergeCell ref="M10:N10"/>
    <mergeCell ref="R10:S10"/>
    <mergeCell ref="M11:N11"/>
    <mergeCell ref="R11:S11"/>
    <mergeCell ref="M19:N19"/>
    <mergeCell ref="R19:S19"/>
    <mergeCell ref="M12:N12"/>
    <mergeCell ref="R12:S12"/>
    <mergeCell ref="M13:N13"/>
    <mergeCell ref="R13:S13"/>
    <mergeCell ref="M14:N14"/>
    <mergeCell ref="R14:S14"/>
    <mergeCell ref="N16:V16"/>
    <mergeCell ref="M17:Q17"/>
    <mergeCell ref="R17:V17"/>
    <mergeCell ref="M18:N18"/>
    <mergeCell ref="R18:S18"/>
    <mergeCell ref="M20:N20"/>
    <mergeCell ref="R20:S20"/>
    <mergeCell ref="M21:N21"/>
    <mergeCell ref="R21:S21"/>
    <mergeCell ref="M22:N22"/>
    <mergeCell ref="R22:S22"/>
    <mergeCell ref="M23:N23"/>
    <mergeCell ref="R23:S23"/>
    <mergeCell ref="M24:N24"/>
    <mergeCell ref="R24:S24"/>
    <mergeCell ref="M25:N25"/>
    <mergeCell ref="R25:S25"/>
  </mergeCells>
  <phoneticPr fontId="6"/>
  <conditionalFormatting sqref="C8:D13 H8:I13 C19:D24 H19:I24 O19:P24 T19:U24 O8:P13 T8:U13">
    <cfRule type="cellIs" dxfId="21" priority="8" operator="equal">
      <formula>0</formula>
    </cfRule>
  </conditionalFormatting>
  <conditionalFormatting sqref="Y8:Z13 AC8:AD13">
    <cfRule type="cellIs" dxfId="20" priority="6" operator="equal">
      <formula>0</formula>
    </cfRule>
  </conditionalFormatting>
  <conditionalFormatting sqref="AA8:AA13">
    <cfRule type="cellIs" dxfId="19" priority="5" operator="equal">
      <formula>0</formula>
    </cfRule>
  </conditionalFormatting>
  <conditionalFormatting sqref="AE8:AE13">
    <cfRule type="cellIs" dxfId="18" priority="4" operator="equal">
      <formula>0</formula>
    </cfRule>
  </conditionalFormatting>
  <conditionalFormatting sqref="Y19:Z24 AC19:AD24">
    <cfRule type="cellIs" dxfId="17" priority="3" operator="equal">
      <formula>0</formula>
    </cfRule>
  </conditionalFormatting>
  <conditionalFormatting sqref="AA19:AA24">
    <cfRule type="cellIs" dxfId="16" priority="2" operator="equal">
      <formula>0</formula>
    </cfRule>
  </conditionalFormatting>
  <conditionalFormatting sqref="AE19:AE24">
    <cfRule type="cellIs" dxfId="15" priority="1" operator="equal">
      <formula>0</formula>
    </cfRule>
  </conditionalFormatting>
  <pageMargins left="0.51181102362204722" right="0.51181102362204722" top="0.74803149606299213" bottom="0.74803149606299213" header="0.31496062992125984" footer="0.31496062992125984"/>
  <pageSetup paperSize="9" scale="65"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DC0F-3F4E-4932-A33D-D7A447295A2B}">
  <sheetPr>
    <tabColor theme="8" tint="0.59999389629810485"/>
  </sheetPr>
  <dimension ref="A1:F29"/>
  <sheetViews>
    <sheetView showGridLines="0" view="pageBreakPreview" zoomScaleNormal="100" zoomScaleSheetLayoutView="100" workbookViewId="0">
      <selection activeCell="F22" sqref="F22"/>
    </sheetView>
  </sheetViews>
  <sheetFormatPr defaultColWidth="8.75" defaultRowHeight="12"/>
  <cols>
    <col min="1" max="1" width="19.125" style="27" customWidth="1"/>
    <col min="2" max="2" width="17.375" style="27" customWidth="1"/>
    <col min="3" max="4" width="19.625" style="27" customWidth="1"/>
    <col min="5" max="5" width="8.75" style="27"/>
    <col min="6" max="6" width="18.125" style="27" customWidth="1"/>
    <col min="7" max="16384" width="8.75" style="27"/>
  </cols>
  <sheetData>
    <row r="1" spans="1:6" ht="27" customHeight="1">
      <c r="A1" s="27" t="s">
        <v>254</v>
      </c>
    </row>
    <row r="2" spans="1:6">
      <c r="B2" s="225"/>
      <c r="C2" s="225" t="s">
        <v>333</v>
      </c>
      <c r="D2" s="222"/>
    </row>
    <row r="3" spans="1:6">
      <c r="B3" s="225"/>
      <c r="C3" s="225" t="s">
        <v>332</v>
      </c>
      <c r="D3" s="221"/>
      <c r="F3" s="403" t="s">
        <v>97</v>
      </c>
    </row>
    <row r="4" spans="1:6">
      <c r="A4" s="27" t="s">
        <v>89</v>
      </c>
      <c r="F4" s="404"/>
    </row>
    <row r="5" spans="1:6" ht="40.15" customHeight="1">
      <c r="B5" s="39" t="s">
        <v>255</v>
      </c>
      <c r="C5" s="538">
        <f>計画変更承認申請書!C5</f>
        <v>0</v>
      </c>
      <c r="D5" s="539"/>
      <c r="F5" s="181" t="str">
        <f>IF(D5=計画変更承認申請書!D5,"OK","交付申請時から変更あり")</f>
        <v>OK</v>
      </c>
    </row>
    <row r="6" spans="1:6" ht="19.899999999999999" customHeight="1">
      <c r="B6" s="39" t="s">
        <v>246</v>
      </c>
      <c r="C6" s="538">
        <f>計画変更承認申請書!C6</f>
        <v>0</v>
      </c>
      <c r="D6" s="539"/>
      <c r="F6" s="181" t="str">
        <f>IF(D6=計画変更承認申請書!D6,"OK","交付申請時から変更あり")</f>
        <v>OK</v>
      </c>
    </row>
    <row r="7" spans="1:6" ht="19.899999999999999" customHeight="1">
      <c r="B7" s="39" t="s">
        <v>87</v>
      </c>
      <c r="C7" s="538">
        <f>計画変更承認申請書!C7</f>
        <v>0</v>
      </c>
      <c r="D7" s="539"/>
      <c r="F7" s="181" t="str">
        <f>IF(D7=計画変更承認申請書!D7,"OK","交付申請時から変更あり")</f>
        <v>OK</v>
      </c>
    </row>
    <row r="8" spans="1:6" ht="19.899999999999999" customHeight="1">
      <c r="B8" s="39" t="s">
        <v>88</v>
      </c>
      <c r="C8" s="538">
        <f>計画変更承認申請書!C8</f>
        <v>0</v>
      </c>
      <c r="D8" s="539"/>
      <c r="F8" s="181" t="str">
        <f>IF(D8=計画変更承認申請書!D8,"OK","交付申請時から変更あり")</f>
        <v>OK</v>
      </c>
    </row>
    <row r="10" spans="1:6" ht="30" customHeight="1">
      <c r="A10" s="554" t="s">
        <v>341</v>
      </c>
      <c r="B10" s="553"/>
      <c r="C10" s="553"/>
      <c r="D10" s="553"/>
    </row>
    <row r="12" spans="1:6" ht="45" customHeight="1">
      <c r="A12" s="411" t="s">
        <v>256</v>
      </c>
      <c r="B12" s="546"/>
      <c r="C12" s="546"/>
      <c r="D12" s="546"/>
    </row>
    <row r="14" spans="1:6" ht="50.1" customHeight="1">
      <c r="A14" s="36" t="s">
        <v>0</v>
      </c>
      <c r="B14" s="406">
        <f>様式1!B14</f>
        <v>0</v>
      </c>
      <c r="C14" s="547"/>
      <c r="D14" s="256"/>
      <c r="F14" s="36" t="s">
        <v>97</v>
      </c>
    </row>
    <row r="15" spans="1:6" ht="19.899999999999999" customHeight="1">
      <c r="A15" s="239" t="s">
        <v>257</v>
      </c>
      <c r="B15" s="534">
        <f>交付申請書!C18</f>
        <v>0</v>
      </c>
      <c r="C15" s="535"/>
      <c r="D15" s="203" t="s">
        <v>71</v>
      </c>
      <c r="F15" s="181" t="str">
        <f>IF(B15=交付申請書!C18,"OK","交付申請時から変更あり")</f>
        <v>OK</v>
      </c>
    </row>
    <row r="16" spans="1:6" ht="19.899999999999999" customHeight="1">
      <c r="A16" s="241"/>
      <c r="B16" s="536">
        <f>交付申請書!C19</f>
        <v>0</v>
      </c>
      <c r="C16" s="537"/>
      <c r="D16" s="204" t="s">
        <v>72</v>
      </c>
      <c r="F16" s="181" t="str">
        <f>IF(B16=交付申請書!C19,"OK","交付申請時から変更あり")</f>
        <v>OK</v>
      </c>
    </row>
    <row r="17" spans="1:4" ht="19.899999999999999" customHeight="1">
      <c r="A17" s="239" t="s">
        <v>258</v>
      </c>
      <c r="B17" s="32" t="s">
        <v>259</v>
      </c>
      <c r="C17" s="540">
        <f>'様式3 (変更用)'!K24</f>
        <v>0</v>
      </c>
      <c r="D17" s="541"/>
    </row>
    <row r="18" spans="1:4" ht="19.899999999999999" customHeight="1">
      <c r="A18" s="240"/>
      <c r="B18" s="33" t="s">
        <v>260</v>
      </c>
      <c r="C18" s="542">
        <f>'様式6-2'!F22</f>
        <v>0</v>
      </c>
      <c r="D18" s="543"/>
    </row>
    <row r="19" spans="1:4" ht="19.899999999999999" customHeight="1">
      <c r="A19" s="240"/>
      <c r="B19" s="34" t="s">
        <v>261</v>
      </c>
      <c r="C19" s="544">
        <f>C17-C18</f>
        <v>0</v>
      </c>
      <c r="D19" s="545"/>
    </row>
    <row r="20" spans="1:4" ht="19.899999999999999" customHeight="1"/>
    <row r="21" spans="1:4">
      <c r="A21" s="27" t="s">
        <v>250</v>
      </c>
    </row>
    <row r="22" spans="1:4" ht="30" customHeight="1">
      <c r="A22" s="231" t="s">
        <v>327</v>
      </c>
      <c r="B22" s="405"/>
      <c r="C22" s="405"/>
      <c r="D22" s="405"/>
    </row>
    <row r="23" spans="1:4" ht="15.95" customHeight="1">
      <c r="A23" s="27" t="s">
        <v>252</v>
      </c>
    </row>
    <row r="25" spans="1:4">
      <c r="A25" s="27" t="s">
        <v>262</v>
      </c>
    </row>
    <row r="26" spans="1:4" ht="30" customHeight="1">
      <c r="A26" s="231" t="s">
        <v>266</v>
      </c>
      <c r="B26" s="405"/>
      <c r="C26" s="405"/>
      <c r="D26" s="405"/>
    </row>
    <row r="27" spans="1:4" ht="15.95" customHeight="1">
      <c r="A27" s="27" t="s">
        <v>263</v>
      </c>
    </row>
    <row r="28" spans="1:4" ht="15.95" customHeight="1">
      <c r="A28" s="27" t="s">
        <v>264</v>
      </c>
    </row>
    <row r="29" spans="1:4" ht="15.95" customHeight="1">
      <c r="A29" s="27" t="s">
        <v>265</v>
      </c>
    </row>
  </sheetData>
  <mergeCells count="17">
    <mergeCell ref="A15:A16"/>
    <mergeCell ref="F3:F4"/>
    <mergeCell ref="A26:D26"/>
    <mergeCell ref="A22:D22"/>
    <mergeCell ref="B15:C15"/>
    <mergeCell ref="B16:C16"/>
    <mergeCell ref="C5:D5"/>
    <mergeCell ref="C6:D6"/>
    <mergeCell ref="C7:D7"/>
    <mergeCell ref="C8:D8"/>
    <mergeCell ref="C17:D17"/>
    <mergeCell ref="C18:D18"/>
    <mergeCell ref="C19:D19"/>
    <mergeCell ref="A10:D10"/>
    <mergeCell ref="A12:D12"/>
    <mergeCell ref="B14:D14"/>
    <mergeCell ref="A17:A19"/>
  </mergeCells>
  <phoneticPr fontId="6"/>
  <dataValidations count="3">
    <dataValidation type="date" allowBlank="1" showInputMessage="1" showErrorMessage="1" error="申請期間外です。" sqref="D3" xr:uid="{2DCB6F57-7CC6-45FB-A4A5-B31D1ACA0EC2}">
      <formula1>44953</formula1>
      <formula2>45016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B15:B16" xr:uid="{F2BF46CA-36BF-4A69-8121-E1ADEBEFE268}">
      <formula1>44593</formula1>
      <formula2>44957</formula2>
    </dataValidation>
    <dataValidation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D15:D16" xr:uid="{581EF827-95B6-4C0A-8143-C609F0C40A4A}"/>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3FFE-DABB-4A2F-8DF3-463F1527941A}">
  <sheetPr>
    <tabColor theme="8" tint="0.59999389629810485"/>
  </sheetPr>
  <dimension ref="A2:G31"/>
  <sheetViews>
    <sheetView showGridLines="0" view="pageBreakPreview" topLeftCell="A22" zoomScaleNormal="100" zoomScaleSheetLayoutView="100" workbookViewId="0">
      <selection activeCell="F31" sqref="F31"/>
    </sheetView>
  </sheetViews>
  <sheetFormatPr defaultColWidth="8.75" defaultRowHeight="12"/>
  <cols>
    <col min="1" max="1" width="18.75" style="29" customWidth="1"/>
    <col min="2" max="2" width="28.75" style="29" customWidth="1"/>
    <col min="3" max="3" width="3.25" style="29" bestFit="1" customWidth="1"/>
    <col min="4" max="4" width="28.75" style="29" customWidth="1"/>
    <col min="5" max="5" width="8.75" style="29"/>
    <col min="6" max="7" width="12.625" style="29" customWidth="1"/>
    <col min="8" max="16384" width="8.75" style="29"/>
  </cols>
  <sheetData>
    <row r="2" spans="1:7" ht="19.899999999999999" customHeight="1">
      <c r="A2" s="28" t="s">
        <v>328</v>
      </c>
      <c r="B2" s="28"/>
      <c r="C2" s="28"/>
      <c r="D2" s="28"/>
    </row>
    <row r="3" spans="1:7" ht="34.9" customHeight="1">
      <c r="A3" s="87" t="s">
        <v>0</v>
      </c>
      <c r="B3" s="254">
        <f>様式1!B14</f>
        <v>0</v>
      </c>
      <c r="C3" s="255"/>
      <c r="D3" s="256"/>
    </row>
    <row r="4" spans="1:7" ht="78" customHeight="1">
      <c r="A4" s="87" t="s">
        <v>1</v>
      </c>
      <c r="B4" s="551">
        <f>IF('様式2 (変更用)'!E5="","",'様式2 (変更用)'!E5)</f>
        <v>0</v>
      </c>
      <c r="C4" s="436"/>
      <c r="D4" s="408"/>
    </row>
    <row r="5" spans="1:7" ht="34.9" customHeight="1">
      <c r="A5" s="114" t="s">
        <v>2</v>
      </c>
      <c r="B5" s="551">
        <f>IF('様式2 (変更用)'!E6="","",'様式2 (変更用)'!E6)</f>
        <v>0</v>
      </c>
      <c r="C5" s="436"/>
      <c r="D5" s="408"/>
    </row>
    <row r="6" spans="1:7" ht="19.899999999999999" customHeight="1">
      <c r="A6" s="30"/>
      <c r="B6" s="30"/>
      <c r="C6" s="30"/>
      <c r="D6" s="31"/>
    </row>
    <row r="7" spans="1:7" ht="30" customHeight="1">
      <c r="A7" s="250" t="s">
        <v>3</v>
      </c>
      <c r="B7" s="251"/>
      <c r="C7" s="251"/>
      <c r="D7" s="252"/>
    </row>
    <row r="8" spans="1:7" ht="30" customHeight="1">
      <c r="A8" s="87" t="s">
        <v>4</v>
      </c>
      <c r="B8" s="247" t="s">
        <v>92</v>
      </c>
      <c r="C8" s="248"/>
      <c r="D8" s="249"/>
      <c r="F8" s="250" t="s">
        <v>308</v>
      </c>
      <c r="G8" s="271"/>
    </row>
    <row r="9" spans="1:7" ht="30" customHeight="1">
      <c r="A9" s="87" t="s">
        <v>165</v>
      </c>
      <c r="B9" s="135" t="str">
        <f>IF('様式2 (変更用)'!E11="","",'様式2 (変更用)'!E11)</f>
        <v/>
      </c>
      <c r="C9" s="85" t="s">
        <v>164</v>
      </c>
      <c r="D9" s="136" t="str">
        <f>IF('様式2 (変更用)'!G11="","",'様式2 (変更用)'!G11)</f>
        <v/>
      </c>
      <c r="F9" s="137" t="str">
        <f>IF(B9='様式2 (変更用)'!E11,"OK","変更あり")</f>
        <v>OK</v>
      </c>
      <c r="G9" s="137" t="str">
        <f>IF(D9='様式2 (変更用)'!G11,"OK","変更あり")</f>
        <v>OK</v>
      </c>
    </row>
    <row r="10" spans="1:7" ht="64.900000000000006" customHeight="1">
      <c r="A10" s="87" t="s">
        <v>5</v>
      </c>
      <c r="B10" s="254" t="str">
        <f>IF('様式2 (変更用)'!E12="","",'様式2 (変更用)'!E12)</f>
        <v/>
      </c>
      <c r="C10" s="549"/>
      <c r="D10" s="550"/>
      <c r="F10" s="428" t="str">
        <f>IF(B10='様式2 (変更用)'!E12,"OK","変更あり")</f>
        <v>OK</v>
      </c>
      <c r="G10" s="429"/>
    </row>
    <row r="11" spans="1:7" ht="64.900000000000006" customHeight="1">
      <c r="A11" s="87" t="s">
        <v>267</v>
      </c>
      <c r="B11" s="244"/>
      <c r="C11" s="245"/>
      <c r="D11" s="246"/>
    </row>
    <row r="12" spans="1:7" ht="30" customHeight="1">
      <c r="A12" s="87" t="s">
        <v>4</v>
      </c>
      <c r="B12" s="247" t="s">
        <v>93</v>
      </c>
      <c r="C12" s="248"/>
      <c r="D12" s="249"/>
      <c r="F12" s="250" t="s">
        <v>308</v>
      </c>
      <c r="G12" s="271"/>
    </row>
    <row r="13" spans="1:7" ht="30" customHeight="1">
      <c r="A13" s="87" t="s">
        <v>165</v>
      </c>
      <c r="B13" s="135" t="str">
        <f>IF('様式2 (変更用)'!E14="","",'様式2 (変更用)'!E14)</f>
        <v/>
      </c>
      <c r="C13" s="85" t="s">
        <v>164</v>
      </c>
      <c r="D13" s="136" t="str">
        <f>IF('様式2 (変更用)'!G14="","",'様式2 (変更用)'!G14)</f>
        <v/>
      </c>
      <c r="F13" s="137" t="str">
        <f>IF(B13='様式2 (変更用)'!E14,"OK","変更あり")</f>
        <v>OK</v>
      </c>
      <c r="G13" s="137" t="str">
        <f>IF(D13='様式2 (変更用)'!G14,"OK","変更あり")</f>
        <v>OK</v>
      </c>
    </row>
    <row r="14" spans="1:7" ht="64.900000000000006" customHeight="1">
      <c r="A14" s="87" t="s">
        <v>5</v>
      </c>
      <c r="B14" s="254" t="str">
        <f>IF('様式2 (変更用)'!E15="","",'様式2 (変更用)'!E15)</f>
        <v/>
      </c>
      <c r="C14" s="549"/>
      <c r="D14" s="550"/>
      <c r="F14" s="428" t="str">
        <f>IF(B14='様式2 (変更用)'!E15,"OK","変更あり")</f>
        <v>OK</v>
      </c>
      <c r="G14" s="429"/>
    </row>
    <row r="15" spans="1:7" ht="64.900000000000006" customHeight="1">
      <c r="A15" s="87" t="s">
        <v>267</v>
      </c>
      <c r="B15" s="244"/>
      <c r="C15" s="245"/>
      <c r="D15" s="246"/>
    </row>
    <row r="16" spans="1:7" ht="30" customHeight="1">
      <c r="A16" s="87" t="s">
        <v>4</v>
      </c>
      <c r="B16" s="247" t="s">
        <v>321</v>
      </c>
      <c r="C16" s="248"/>
      <c r="D16" s="249"/>
      <c r="F16" s="250" t="s">
        <v>308</v>
      </c>
      <c r="G16" s="271"/>
    </row>
    <row r="17" spans="1:7" ht="30" customHeight="1">
      <c r="A17" s="87" t="s">
        <v>165</v>
      </c>
      <c r="B17" s="135" t="str">
        <f>IF('様式2 (変更用)'!E17="","",'様式2 (変更用)'!E17)</f>
        <v/>
      </c>
      <c r="C17" s="85" t="s">
        <v>164</v>
      </c>
      <c r="D17" s="136" t="str">
        <f>IF('様式2 (変更用)'!G17="","",'様式2 (変更用)'!G17)</f>
        <v/>
      </c>
      <c r="F17" s="137" t="str">
        <f>IF(B17='様式2 (変更用)'!E17,"OK","変更あり")</f>
        <v>OK</v>
      </c>
      <c r="G17" s="137" t="str">
        <f>IF(D17='様式2 (変更用)'!G17,"OK","変更あり")</f>
        <v>OK</v>
      </c>
    </row>
    <row r="18" spans="1:7" ht="64.900000000000006" customHeight="1">
      <c r="A18" s="87" t="s">
        <v>5</v>
      </c>
      <c r="B18" s="254" t="str">
        <f>IF('様式2 (変更用)'!E18="","",'様式2 (変更用)'!E18)</f>
        <v/>
      </c>
      <c r="C18" s="549"/>
      <c r="D18" s="550"/>
      <c r="F18" s="428" t="str">
        <f>IF(B18='様式2 (変更用)'!E18,"OK","変更あり")</f>
        <v>OK</v>
      </c>
      <c r="G18" s="429"/>
    </row>
    <row r="19" spans="1:7" ht="64.900000000000006" customHeight="1">
      <c r="A19" s="87" t="s">
        <v>267</v>
      </c>
      <c r="B19" s="244"/>
      <c r="C19" s="245"/>
      <c r="D19" s="246"/>
    </row>
    <row r="20" spans="1:7" ht="30" customHeight="1">
      <c r="A20" s="87" t="s">
        <v>4</v>
      </c>
      <c r="B20" s="247" t="s">
        <v>225</v>
      </c>
      <c r="C20" s="248"/>
      <c r="D20" s="249"/>
      <c r="F20" s="250" t="s">
        <v>308</v>
      </c>
      <c r="G20" s="271"/>
    </row>
    <row r="21" spans="1:7" ht="30" customHeight="1">
      <c r="A21" s="87" t="s">
        <v>165</v>
      </c>
      <c r="B21" s="135" t="str">
        <f>IF('様式2 (変更用)'!E20="","",'様式2 (変更用)'!E20)</f>
        <v/>
      </c>
      <c r="C21" s="85" t="s">
        <v>164</v>
      </c>
      <c r="D21" s="136" t="str">
        <f>IF('様式2 (変更用)'!G20="","",'様式2 (変更用)'!G20)</f>
        <v/>
      </c>
      <c r="F21" s="137" t="str">
        <f>IF(B21='様式2 (変更用)'!E20,"OK","変更あり")</f>
        <v>OK</v>
      </c>
      <c r="G21" s="137" t="str">
        <f>IF(D21='様式2 (変更用)'!G20,"OK","変更あり")</f>
        <v>OK</v>
      </c>
    </row>
    <row r="22" spans="1:7" ht="64.900000000000006" customHeight="1">
      <c r="A22" s="87" t="s">
        <v>5</v>
      </c>
      <c r="B22" s="254" t="str">
        <f>IF('様式2 (変更用)'!E21="","",'様式2 (変更用)'!E21)</f>
        <v/>
      </c>
      <c r="C22" s="549"/>
      <c r="D22" s="550"/>
      <c r="F22" s="428" t="str">
        <f>IF(B22='様式2 (変更用)'!E21,"OK","変更あり")</f>
        <v>OK</v>
      </c>
      <c r="G22" s="429"/>
    </row>
    <row r="23" spans="1:7" ht="64.900000000000006" customHeight="1">
      <c r="A23" s="87" t="s">
        <v>267</v>
      </c>
      <c r="B23" s="244"/>
      <c r="C23" s="245"/>
      <c r="D23" s="246"/>
    </row>
    <row r="24" spans="1:7" ht="30" customHeight="1">
      <c r="A24" s="87" t="s">
        <v>4</v>
      </c>
      <c r="B24" s="247" t="s">
        <v>94</v>
      </c>
      <c r="C24" s="248"/>
      <c r="D24" s="249"/>
      <c r="F24" s="250" t="s">
        <v>308</v>
      </c>
      <c r="G24" s="271"/>
    </row>
    <row r="25" spans="1:7" ht="30" customHeight="1">
      <c r="A25" s="87" t="s">
        <v>165</v>
      </c>
      <c r="B25" s="135" t="str">
        <f>IF('様式2 (変更用)'!E23="","",'様式2 (変更用)'!E23)</f>
        <v/>
      </c>
      <c r="C25" s="85" t="s">
        <v>164</v>
      </c>
      <c r="D25" s="136" t="str">
        <f>IF('様式2 (変更用)'!G23="","",'様式2 (変更用)'!G23)</f>
        <v/>
      </c>
      <c r="F25" s="137" t="str">
        <f>IF(B25='様式2 (変更用)'!E23,"OK","変更あり")</f>
        <v>OK</v>
      </c>
      <c r="G25" s="137" t="str">
        <f>IF(D25='様式2 (変更用)'!G23,"OK","変更あり")</f>
        <v>OK</v>
      </c>
    </row>
    <row r="26" spans="1:7" ht="64.900000000000006" customHeight="1">
      <c r="A26" s="87" t="s">
        <v>5</v>
      </c>
      <c r="B26" s="254" t="str">
        <f>IF('様式2 (変更用)'!E24="","",'様式2 (変更用)'!E24)</f>
        <v/>
      </c>
      <c r="C26" s="549"/>
      <c r="D26" s="550"/>
      <c r="F26" s="428" t="str">
        <f>IF(B26='様式2 (変更用)'!E24,"OK","変更あり")</f>
        <v>OK</v>
      </c>
      <c r="G26" s="429"/>
    </row>
    <row r="27" spans="1:7" ht="64.900000000000006" customHeight="1">
      <c r="A27" s="87" t="s">
        <v>267</v>
      </c>
      <c r="B27" s="244"/>
      <c r="C27" s="245"/>
      <c r="D27" s="246"/>
    </row>
    <row r="28" spans="1:7" ht="30" customHeight="1">
      <c r="A28" s="87" t="s">
        <v>4</v>
      </c>
      <c r="B28" s="247" t="s">
        <v>95</v>
      </c>
      <c r="C28" s="248"/>
      <c r="D28" s="249"/>
      <c r="F28" s="250" t="s">
        <v>308</v>
      </c>
      <c r="G28" s="548"/>
    </row>
    <row r="29" spans="1:7" ht="30" customHeight="1">
      <c r="A29" s="87" t="s">
        <v>165</v>
      </c>
      <c r="B29" s="135" t="str">
        <f>IF('様式2 (変更用)'!E26="","",'様式2 (変更用)'!E26)</f>
        <v/>
      </c>
      <c r="C29" s="85" t="s">
        <v>164</v>
      </c>
      <c r="D29" s="136" t="str">
        <f>IF('様式2 (変更用)'!G26="","",'様式2 (変更用)'!G26)</f>
        <v/>
      </c>
      <c r="F29" s="137" t="str">
        <f>IF(B29='様式2 (変更用)'!E26,"OK","変更あり")</f>
        <v>OK</v>
      </c>
      <c r="G29" s="137" t="str">
        <f>IF(D29='様式2 (変更用)'!G26,"OK","変更あり")</f>
        <v>OK</v>
      </c>
    </row>
    <row r="30" spans="1:7" ht="64.900000000000006" customHeight="1">
      <c r="A30" s="87" t="s">
        <v>5</v>
      </c>
      <c r="B30" s="254" t="str">
        <f>IF('様式2 (変更用)'!E27="","",'様式2 (変更用)'!E27)</f>
        <v/>
      </c>
      <c r="C30" s="549"/>
      <c r="D30" s="550"/>
      <c r="F30" s="428" t="str">
        <f>IF(B30='様式2 (変更用)'!E27,"OK","変更あり")</f>
        <v>OK</v>
      </c>
      <c r="G30" s="429"/>
    </row>
    <row r="31" spans="1:7" ht="64.900000000000006" customHeight="1">
      <c r="A31" s="87" t="s">
        <v>267</v>
      </c>
      <c r="B31" s="244"/>
      <c r="C31" s="245"/>
      <c r="D31" s="246"/>
    </row>
  </sheetData>
  <sheetProtection formatRows="0"/>
  <mergeCells count="34">
    <mergeCell ref="B3:D3"/>
    <mergeCell ref="B4:D4"/>
    <mergeCell ref="B5:D5"/>
    <mergeCell ref="A7:D7"/>
    <mergeCell ref="B8:D8"/>
    <mergeCell ref="B10:D10"/>
    <mergeCell ref="B15:D15"/>
    <mergeCell ref="B19:D19"/>
    <mergeCell ref="B23:D23"/>
    <mergeCell ref="B27:D27"/>
    <mergeCell ref="B12:D12"/>
    <mergeCell ref="B14:D14"/>
    <mergeCell ref="B16:D16"/>
    <mergeCell ref="B18:D18"/>
    <mergeCell ref="B20:D20"/>
    <mergeCell ref="B22:D22"/>
    <mergeCell ref="B11:D11"/>
    <mergeCell ref="B31:D31"/>
    <mergeCell ref="B24:D24"/>
    <mergeCell ref="B26:D26"/>
    <mergeCell ref="B28:D28"/>
    <mergeCell ref="B30:D30"/>
    <mergeCell ref="F30:G30"/>
    <mergeCell ref="F8:G8"/>
    <mergeCell ref="F12:G12"/>
    <mergeCell ref="F16:G16"/>
    <mergeCell ref="F20:G20"/>
    <mergeCell ref="F24:G24"/>
    <mergeCell ref="F28:G28"/>
    <mergeCell ref="F10:G10"/>
    <mergeCell ref="F14:G14"/>
    <mergeCell ref="F18:G18"/>
    <mergeCell ref="F22:G22"/>
    <mergeCell ref="F26:G26"/>
  </mergeCells>
  <phoneticPr fontId="6"/>
  <conditionalFormatting sqref="B10:D10 B14:D14 B18:D18 B22:D22 B26:D26 B30:D30">
    <cfRule type="cellIs" dxfId="14" priority="7" operator="equal">
      <formula>0</formula>
    </cfRule>
  </conditionalFormatting>
  <conditionalFormatting sqref="F9:G10">
    <cfRule type="cellIs" dxfId="13" priority="6" operator="equal">
      <formula>"変更あり"</formula>
    </cfRule>
  </conditionalFormatting>
  <conditionalFormatting sqref="F13:G14">
    <cfRule type="cellIs" dxfId="12" priority="5" operator="equal">
      <formula>"変更あり"</formula>
    </cfRule>
  </conditionalFormatting>
  <conditionalFormatting sqref="F17:G18">
    <cfRule type="cellIs" dxfId="11" priority="4" operator="equal">
      <formula>"変更あり"</formula>
    </cfRule>
  </conditionalFormatting>
  <conditionalFormatting sqref="F21:G22">
    <cfRule type="cellIs" dxfId="10" priority="3" operator="equal">
      <formula>"変更あり"</formula>
    </cfRule>
  </conditionalFormatting>
  <conditionalFormatting sqref="F25:G26">
    <cfRule type="cellIs" dxfId="9" priority="2" operator="equal">
      <formula>"変更あり"</formula>
    </cfRule>
  </conditionalFormatting>
  <conditionalFormatting sqref="F29:G30">
    <cfRule type="cellIs" dxfId="8"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B34-4495-44C1-956B-7C6F561888F1}">
  <sheetPr codeName="Sheet2">
    <tabColor theme="9" tint="0.59999389629810485"/>
  </sheetPr>
  <dimension ref="A1:C31"/>
  <sheetViews>
    <sheetView showGridLines="0" view="pageBreakPreview" topLeftCell="A10" zoomScaleNormal="100" zoomScaleSheetLayoutView="100" workbookViewId="0">
      <selection activeCell="C20" sqref="C20"/>
    </sheetView>
  </sheetViews>
  <sheetFormatPr defaultColWidth="8.75" defaultRowHeight="12"/>
  <cols>
    <col min="1" max="1" width="26.25" style="27" customWidth="1"/>
    <col min="2" max="2" width="17" style="27" customWidth="1"/>
    <col min="3" max="3" width="35.75" style="27" customWidth="1"/>
    <col min="4" max="16384" width="8.75" style="27"/>
  </cols>
  <sheetData>
    <row r="1" spans="1:3" ht="27" customHeight="1"/>
    <row r="2" spans="1:3">
      <c r="B2" s="27" t="s">
        <v>335</v>
      </c>
      <c r="C2" s="222"/>
    </row>
    <row r="3" spans="1:3">
      <c r="B3" s="27" t="s">
        <v>334</v>
      </c>
      <c r="C3" s="221"/>
    </row>
    <row r="4" spans="1:3">
      <c r="A4" s="27" t="s">
        <v>89</v>
      </c>
    </row>
    <row r="5" spans="1:3" ht="40.15" customHeight="1">
      <c r="B5" s="39" t="s">
        <v>90</v>
      </c>
      <c r="C5" s="40"/>
    </row>
    <row r="6" spans="1:3" ht="19.899999999999999" customHeight="1">
      <c r="B6" s="39" t="s">
        <v>91</v>
      </c>
      <c r="C6" s="40"/>
    </row>
    <row r="7" spans="1:3" ht="19.899999999999999" customHeight="1">
      <c r="B7" s="39" t="s">
        <v>87</v>
      </c>
      <c r="C7" s="40"/>
    </row>
    <row r="8" spans="1:3" ht="19.899999999999999" customHeight="1">
      <c r="B8" s="39" t="s">
        <v>88</v>
      </c>
      <c r="C8" s="40"/>
    </row>
    <row r="10" spans="1:3" ht="19.899999999999999" customHeight="1">
      <c r="A10" s="553" t="s">
        <v>338</v>
      </c>
      <c r="B10" s="553"/>
      <c r="C10" s="553"/>
    </row>
    <row r="12" spans="1:3" ht="31.9" customHeight="1">
      <c r="A12" s="231" t="s">
        <v>86</v>
      </c>
      <c r="B12" s="232"/>
      <c r="C12" s="232"/>
    </row>
    <row r="14" spans="1:3" ht="50.1" customHeight="1">
      <c r="A14" s="36" t="s">
        <v>67</v>
      </c>
      <c r="B14" s="237"/>
      <c r="C14" s="238"/>
    </row>
    <row r="15" spans="1:3" ht="19.899999999999999" customHeight="1">
      <c r="A15" s="239" t="s">
        <v>83</v>
      </c>
      <c r="B15" s="32" t="s">
        <v>68</v>
      </c>
      <c r="C15" s="41">
        <f>様式3!E15</f>
        <v>0</v>
      </c>
    </row>
    <row r="16" spans="1:3" ht="19.899999999999999" customHeight="1">
      <c r="A16" s="240"/>
      <c r="B16" s="33" t="s">
        <v>69</v>
      </c>
      <c r="C16" s="42">
        <f>様式3!E21</f>
        <v>0</v>
      </c>
    </row>
    <row r="17" spans="1:3" ht="19.899999999999999" customHeight="1">
      <c r="A17" s="240"/>
      <c r="B17" s="34" t="s">
        <v>70</v>
      </c>
      <c r="C17" s="43">
        <f>様式3!E22</f>
        <v>0</v>
      </c>
    </row>
    <row r="18" spans="1:3" ht="19.899999999999999" customHeight="1">
      <c r="A18" s="239" t="s">
        <v>84</v>
      </c>
      <c r="B18" s="32" t="s">
        <v>71</v>
      </c>
      <c r="C18" s="45"/>
    </row>
    <row r="19" spans="1:3" ht="19.899999999999999" customHeight="1">
      <c r="A19" s="241"/>
      <c r="B19" s="34" t="s">
        <v>72</v>
      </c>
      <c r="C19" s="46"/>
    </row>
    <row r="20" spans="1:3" ht="30" customHeight="1">
      <c r="A20" s="36" t="s">
        <v>73</v>
      </c>
      <c r="B20" s="35"/>
      <c r="C20" s="44">
        <f>様式3!F22</f>
        <v>0</v>
      </c>
    </row>
    <row r="21" spans="1:3" ht="45" customHeight="1">
      <c r="A21" s="36" t="s">
        <v>74</v>
      </c>
      <c r="B21" s="237"/>
      <c r="C21" s="238"/>
    </row>
    <row r="22" spans="1:3" ht="19.899999999999999" customHeight="1"/>
    <row r="23" spans="1:3" ht="19.899999999999999" customHeight="1">
      <c r="A23" s="27" t="s">
        <v>85</v>
      </c>
    </row>
    <row r="24" spans="1:3" ht="25.15" customHeight="1">
      <c r="A24" s="36" t="s">
        <v>75</v>
      </c>
      <c r="B24" s="235"/>
      <c r="C24" s="236"/>
    </row>
    <row r="25" spans="1:3" ht="18" customHeight="1">
      <c r="A25" s="37" t="s">
        <v>76</v>
      </c>
      <c r="B25" s="242"/>
      <c r="C25" s="243"/>
    </row>
    <row r="26" spans="1:3" ht="25.15" customHeight="1">
      <c r="A26" s="38" t="s">
        <v>77</v>
      </c>
      <c r="B26" s="233"/>
      <c r="C26" s="234"/>
    </row>
    <row r="27" spans="1:3" ht="25.15" customHeight="1">
      <c r="A27" s="36" t="s">
        <v>78</v>
      </c>
      <c r="B27" s="235"/>
      <c r="C27" s="236"/>
    </row>
    <row r="28" spans="1:3" ht="25.15" customHeight="1">
      <c r="A28" s="36" t="s">
        <v>79</v>
      </c>
      <c r="B28" s="235"/>
      <c r="C28" s="236"/>
    </row>
    <row r="29" spans="1:3" ht="25.15" customHeight="1">
      <c r="A29" s="36" t="s">
        <v>80</v>
      </c>
      <c r="B29" s="235"/>
      <c r="C29" s="236"/>
    </row>
    <row r="30" spans="1:3" ht="25.15" customHeight="1">
      <c r="A30" s="36" t="s">
        <v>81</v>
      </c>
      <c r="B30" s="237"/>
      <c r="C30" s="238"/>
    </row>
    <row r="31" spans="1:3" ht="25.15" customHeight="1">
      <c r="A31" s="36" t="s">
        <v>82</v>
      </c>
      <c r="B31" s="235"/>
      <c r="C31" s="236"/>
    </row>
  </sheetData>
  <mergeCells count="14">
    <mergeCell ref="B29:C29"/>
    <mergeCell ref="B30:C30"/>
    <mergeCell ref="B31:C31"/>
    <mergeCell ref="A15:A17"/>
    <mergeCell ref="A18:A19"/>
    <mergeCell ref="B21:C21"/>
    <mergeCell ref="B24:C24"/>
    <mergeCell ref="B25:C25"/>
    <mergeCell ref="A12:C12"/>
    <mergeCell ref="A10:C10"/>
    <mergeCell ref="B26:C26"/>
    <mergeCell ref="B27:C27"/>
    <mergeCell ref="B28:C28"/>
    <mergeCell ref="B14:C14"/>
  </mergeCells>
  <phoneticPr fontId="6"/>
  <dataValidations count="3">
    <dataValidation type="date" allowBlank="1" showInputMessage="1" showErrorMessage="1" error="申請期間外です。" sqref="C3" xr:uid="{5EBFDBAF-E8A1-4FA3-A70C-E9356BC9F088}">
      <formula1>44921</formula1>
      <formula2>44946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9" xr:uid="{8DF8B17E-A7EF-464A-B5DC-2E544C2A0174}">
      <formula1>44593</formula1>
      <formula2>45016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 xr:uid="{E424B6EA-1925-49E6-B9A4-C59ECCDE5AF3}">
      <formula1>44593</formula1>
      <formula2>45016</formula2>
    </dataValidation>
  </dataValidations>
  <printOptions horizont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65F4-AEB0-484E-A4C6-FAD4C0AEF141}">
  <sheetPr>
    <tabColor theme="8" tint="0.59999389629810485"/>
  </sheetPr>
  <dimension ref="A1:L22"/>
  <sheetViews>
    <sheetView showGridLines="0" view="pageBreakPreview" zoomScaleNormal="100" zoomScaleSheetLayoutView="100" workbookViewId="0">
      <selection activeCell="D6" sqref="D6"/>
    </sheetView>
  </sheetViews>
  <sheetFormatPr defaultColWidth="8.75" defaultRowHeight="11.25"/>
  <cols>
    <col min="1" max="2" width="3.25" style="2" customWidth="1"/>
    <col min="3" max="3" width="20.75" style="2" customWidth="1"/>
    <col min="4" max="8" width="11.75" style="2" customWidth="1"/>
    <col min="9" max="9" width="4.875" style="2" customWidth="1"/>
    <col min="10" max="12" width="20.625" style="2" customWidth="1"/>
    <col min="13" max="16384" width="8.75" style="2"/>
  </cols>
  <sheetData>
    <row r="1" spans="1:12" ht="19.899999999999999" customHeight="1">
      <c r="A1" s="2" t="s">
        <v>268</v>
      </c>
    </row>
    <row r="2" spans="1:12" ht="19.899999999999999" customHeight="1">
      <c r="A2" s="2" t="s">
        <v>64</v>
      </c>
    </row>
    <row r="3" spans="1:12" ht="34.9" customHeight="1" thickBot="1">
      <c r="A3" s="265" t="s">
        <v>53</v>
      </c>
      <c r="B3" s="265"/>
      <c r="C3" s="265"/>
      <c r="D3" s="71" t="s">
        <v>329</v>
      </c>
      <c r="E3" s="276" t="s">
        <v>60</v>
      </c>
      <c r="F3" s="277"/>
      <c r="G3" s="265" t="s">
        <v>61</v>
      </c>
      <c r="H3" s="264"/>
      <c r="I3" s="205"/>
      <c r="J3" s="205"/>
      <c r="K3" s="205"/>
    </row>
    <row r="4" spans="1:12" ht="42" customHeight="1" thickTop="1">
      <c r="A4" s="258" t="s">
        <v>52</v>
      </c>
      <c r="B4" s="268" t="s">
        <v>54</v>
      </c>
      <c r="C4" s="269"/>
      <c r="D4" s="23"/>
      <c r="E4" s="278"/>
      <c r="F4" s="279"/>
      <c r="G4" s="278"/>
      <c r="H4" s="279"/>
      <c r="I4" s="206"/>
      <c r="J4" s="206"/>
      <c r="K4" s="206"/>
    </row>
    <row r="5" spans="1:12" ht="42" customHeight="1">
      <c r="A5" s="266"/>
      <c r="B5" s="270" t="s">
        <v>55</v>
      </c>
      <c r="C5" s="271"/>
      <c r="D5" s="11">
        <f>SUM(D4)</f>
        <v>0</v>
      </c>
      <c r="E5" s="280"/>
      <c r="F5" s="281"/>
      <c r="G5" s="280"/>
      <c r="H5" s="281"/>
      <c r="I5" s="206"/>
      <c r="J5" s="206"/>
      <c r="K5" s="206"/>
    </row>
    <row r="6" spans="1:12" ht="42" customHeight="1">
      <c r="A6" s="266"/>
      <c r="B6" s="270" t="s">
        <v>56</v>
      </c>
      <c r="C6" s="271"/>
      <c r="D6" s="22">
        <f>G22+H22</f>
        <v>0</v>
      </c>
      <c r="E6" s="280"/>
      <c r="F6" s="281"/>
      <c r="G6" s="280"/>
      <c r="H6" s="281"/>
      <c r="I6" s="206"/>
      <c r="J6" s="206"/>
      <c r="K6" s="206"/>
    </row>
    <row r="7" spans="1:12" ht="42" customHeight="1">
      <c r="A7" s="266"/>
      <c r="B7" s="272" t="s">
        <v>57</v>
      </c>
      <c r="C7" s="273"/>
      <c r="D7" s="22"/>
      <c r="E7" s="282"/>
      <c r="F7" s="283"/>
      <c r="G7" s="282"/>
      <c r="H7" s="283"/>
      <c r="I7" s="206"/>
      <c r="J7" s="206"/>
      <c r="K7" s="206"/>
    </row>
    <row r="8" spans="1:12" ht="42" customHeight="1" thickBot="1">
      <c r="A8" s="260"/>
      <c r="B8" s="274" t="s">
        <v>269</v>
      </c>
      <c r="C8" s="275"/>
      <c r="D8" s="25">
        <f>F22</f>
        <v>0</v>
      </c>
      <c r="E8" s="284"/>
      <c r="F8" s="285"/>
      <c r="G8" s="284"/>
      <c r="H8" s="285"/>
      <c r="I8" s="206"/>
      <c r="J8" s="184" t="s">
        <v>304</v>
      </c>
      <c r="K8" s="206"/>
    </row>
    <row r="9" spans="1:12" ht="34.9" customHeight="1" thickTop="1">
      <c r="A9" s="267" t="s">
        <v>59</v>
      </c>
      <c r="B9" s="257"/>
      <c r="C9" s="257"/>
      <c r="D9" s="26">
        <f>D5+D6+D8</f>
        <v>0</v>
      </c>
      <c r="E9" s="286"/>
      <c r="F9" s="287"/>
      <c r="G9" s="286"/>
      <c r="H9" s="287"/>
      <c r="I9" s="207"/>
      <c r="J9" s="128" t="str">
        <f>IF(D9=D22,"OK","①収入合計と②支出合計を一致させてください")</f>
        <v>OK</v>
      </c>
      <c r="K9" s="207"/>
    </row>
    <row r="11" spans="1:12" ht="19.899999999999999" customHeight="1"/>
    <row r="12" spans="1:12" ht="19.899999999999999" customHeight="1">
      <c r="A12" s="2" t="s">
        <v>276</v>
      </c>
      <c r="H12" s="223" t="s">
        <v>326</v>
      </c>
    </row>
    <row r="13" spans="1:12" ht="18.75">
      <c r="A13" s="263" t="s">
        <v>4</v>
      </c>
      <c r="B13" s="263"/>
      <c r="C13" s="263"/>
      <c r="D13" s="261" t="s">
        <v>270</v>
      </c>
      <c r="E13" s="261" t="s">
        <v>13</v>
      </c>
      <c r="F13" s="262"/>
      <c r="G13" s="262"/>
      <c r="H13" s="72" t="s">
        <v>16</v>
      </c>
      <c r="I13" s="81"/>
      <c r="J13" s="301" t="s">
        <v>97</v>
      </c>
      <c r="K13" s="379"/>
      <c r="L13" s="379"/>
    </row>
    <row r="14" spans="1:12" ht="34.9" customHeight="1" thickBot="1">
      <c r="A14" s="265"/>
      <c r="B14" s="265"/>
      <c r="C14" s="265"/>
      <c r="D14" s="264"/>
      <c r="E14" s="73" t="s">
        <v>271</v>
      </c>
      <c r="F14" s="73" t="s">
        <v>272</v>
      </c>
      <c r="G14" s="265" t="s">
        <v>48</v>
      </c>
      <c r="H14" s="264"/>
      <c r="I14" s="205"/>
      <c r="J14" s="179" t="s">
        <v>271</v>
      </c>
      <c r="K14" s="179" t="s">
        <v>272</v>
      </c>
      <c r="L14" s="74" t="s">
        <v>303</v>
      </c>
    </row>
    <row r="15" spans="1:12" ht="34.9" customHeight="1" thickTop="1">
      <c r="A15" s="258" t="s">
        <v>39</v>
      </c>
      <c r="B15" s="14" t="s">
        <v>40</v>
      </c>
      <c r="C15" s="15"/>
      <c r="D15" s="24">
        <f>SUM(D16:D20)</f>
        <v>0</v>
      </c>
      <c r="E15" s="24">
        <f t="shared" ref="E15:H15" si="0">SUM(E16:E20)</f>
        <v>0</v>
      </c>
      <c r="F15" s="24">
        <f t="shared" si="0"/>
        <v>0</v>
      </c>
      <c r="G15" s="24">
        <f t="shared" si="0"/>
        <v>0</v>
      </c>
      <c r="H15" s="24">
        <f t="shared" si="0"/>
        <v>0</v>
      </c>
      <c r="I15" s="82"/>
      <c r="J15" s="128" t="str">
        <f>IF(E15&gt;'様式3 (変更用)'!J17,"交付決定額オーバー","OK")</f>
        <v>OK</v>
      </c>
      <c r="K15" s="128" t="str">
        <f>IF(F15&gt;'様式3 (変更用)'!K17,"交付決定額オーバー","OK")</f>
        <v>OK</v>
      </c>
      <c r="L15" s="208"/>
    </row>
    <row r="16" spans="1:12" ht="34.9" customHeight="1">
      <c r="A16" s="259"/>
      <c r="B16" s="14"/>
      <c r="C16" s="16" t="s">
        <v>41</v>
      </c>
      <c r="D16" s="19">
        <f>'様式6-3-1'!K35</f>
        <v>0</v>
      </c>
      <c r="E16" s="19">
        <f>D16-H16</f>
        <v>0</v>
      </c>
      <c r="F16" s="19">
        <f>ROUNDDOWN(E16/2/1000,0)*1000</f>
        <v>0</v>
      </c>
      <c r="G16" s="19">
        <f>E16-F16</f>
        <v>0</v>
      </c>
      <c r="H16" s="19">
        <f>'様式6-3-1'!O35</f>
        <v>0</v>
      </c>
      <c r="I16" s="82"/>
      <c r="J16" s="128" t="str">
        <f>IF(E16&gt;'様式3 (変更用)'!J18,"交付決定額オーバー","OK")</f>
        <v>OK</v>
      </c>
      <c r="K16" s="128" t="str">
        <f>IF(F16&gt;'様式3 (変更用)'!K18,"交付決定額オーバー","OK")</f>
        <v>OK</v>
      </c>
      <c r="L16" s="128" t="str">
        <f>IF(E16&gt;4000000,"補助上限額オーバー！","OK")</f>
        <v>OK</v>
      </c>
    </row>
    <row r="17" spans="1:12" ht="34.9" customHeight="1">
      <c r="A17" s="259"/>
      <c r="B17" s="14"/>
      <c r="C17" s="17" t="s">
        <v>42</v>
      </c>
      <c r="D17" s="20">
        <f>'様式6-3-1'!K70</f>
        <v>0</v>
      </c>
      <c r="E17" s="20">
        <f t="shared" ref="E17:E21" si="1">D17-H17</f>
        <v>0</v>
      </c>
      <c r="F17" s="20">
        <f>ROUNDDOWN(E17/2/1000,0)*1000</f>
        <v>0</v>
      </c>
      <c r="G17" s="20">
        <f>E17-F17</f>
        <v>0</v>
      </c>
      <c r="H17" s="20">
        <f>'様式6-3-1'!O70</f>
        <v>0</v>
      </c>
      <c r="I17" s="82"/>
      <c r="J17" s="128" t="str">
        <f>IF(E17&gt;'様式3 (変更用)'!J19,"交付決定額オーバー","OK")</f>
        <v>OK</v>
      </c>
      <c r="K17" s="128" t="str">
        <f>IF(F17&gt;'様式3 (変更用)'!K19,"交付決定額オーバー","OK")</f>
        <v>OK</v>
      </c>
      <c r="L17" s="128" t="str">
        <f>IF(E17&gt;3000000,"補助上限額オーバー！","OK")</f>
        <v>OK</v>
      </c>
    </row>
    <row r="18" spans="1:12" ht="34.9" customHeight="1">
      <c r="A18" s="259"/>
      <c r="B18" s="14"/>
      <c r="C18" s="17" t="s">
        <v>65</v>
      </c>
      <c r="D18" s="20">
        <f>'様式6-3-2'!K32</f>
        <v>0</v>
      </c>
      <c r="E18" s="20">
        <f t="shared" si="1"/>
        <v>0</v>
      </c>
      <c r="F18" s="20">
        <f>ROUNDDOWN(E18/2/1000,0)*1000</f>
        <v>0</v>
      </c>
      <c r="G18" s="20">
        <f>E18-F18</f>
        <v>0</v>
      </c>
      <c r="H18" s="20">
        <f>'様式6-3-2'!O32</f>
        <v>0</v>
      </c>
      <c r="I18" s="82"/>
      <c r="J18" s="128" t="str">
        <f>IF(E18&gt;'様式3 (変更用)'!J20,"交付決定額オーバー","OK")</f>
        <v>OK</v>
      </c>
      <c r="K18" s="128" t="str">
        <f>IF(F18&gt;'様式3 (変更用)'!K20,"交付決定額オーバー","OK")</f>
        <v>OK</v>
      </c>
      <c r="L18" s="128" t="str">
        <f>IF(E18&gt;20000000,"補助上限額オーバー！","OK")</f>
        <v>OK</v>
      </c>
    </row>
    <row r="19" spans="1:12" ht="34.9" customHeight="1">
      <c r="A19" s="259"/>
      <c r="B19" s="14"/>
      <c r="C19" s="17" t="s">
        <v>43</v>
      </c>
      <c r="D19" s="20">
        <f>'様式6-3-1'!K105</f>
        <v>0</v>
      </c>
      <c r="E19" s="20">
        <f t="shared" si="1"/>
        <v>0</v>
      </c>
      <c r="F19" s="20">
        <f t="shared" ref="F19:F21" si="2">ROUNDDOWN(E19/2/1000,0)*1000</f>
        <v>0</v>
      </c>
      <c r="G19" s="20">
        <f t="shared" ref="G19:G21" si="3">E19-F19</f>
        <v>0</v>
      </c>
      <c r="H19" s="20">
        <f>'様式6-3-1'!O105</f>
        <v>0</v>
      </c>
      <c r="I19" s="82"/>
      <c r="J19" s="128" t="str">
        <f>IF(E19&gt;'様式3 (変更用)'!J21,"交付決定額オーバー","OK")</f>
        <v>OK</v>
      </c>
      <c r="K19" s="128" t="str">
        <f>IF(F19&gt;'様式3 (変更用)'!K21,"交付決定額オーバー","OK")</f>
        <v>OK</v>
      </c>
      <c r="L19" s="128" t="str">
        <f>IF(E19&gt;4000000,"補助上限額オーバー！","OK")</f>
        <v>OK</v>
      </c>
    </row>
    <row r="20" spans="1:12" ht="34.9" customHeight="1">
      <c r="A20" s="259"/>
      <c r="B20" s="15"/>
      <c r="C20" s="18" t="s">
        <v>273</v>
      </c>
      <c r="D20" s="21">
        <f>'様式6-3-1'!K140</f>
        <v>0</v>
      </c>
      <c r="E20" s="21">
        <f t="shared" si="1"/>
        <v>0</v>
      </c>
      <c r="F20" s="21">
        <f t="shared" si="2"/>
        <v>0</v>
      </c>
      <c r="G20" s="21">
        <f t="shared" si="3"/>
        <v>0</v>
      </c>
      <c r="H20" s="21">
        <f>'様式6-3-1'!O140</f>
        <v>0</v>
      </c>
      <c r="I20" s="82"/>
      <c r="J20" s="128" t="str">
        <f>IF(E20&gt;'様式3 (変更用)'!J22,"交付決定額オーバー","OK")</f>
        <v>OK</v>
      </c>
      <c r="K20" s="128" t="str">
        <f>IF(F20&gt;'様式3 (変更用)'!K22,"交付決定額オーバー","OK")</f>
        <v>OK</v>
      </c>
      <c r="L20" s="128" t="str">
        <f>IF(E20&gt;20000000,"補助上限額オーバー！","OK")</f>
        <v>OK</v>
      </c>
    </row>
    <row r="21" spans="1:12" ht="34.9" customHeight="1" thickBot="1">
      <c r="A21" s="260"/>
      <c r="B21" s="13" t="s">
        <v>44</v>
      </c>
      <c r="C21" s="13"/>
      <c r="D21" s="25">
        <f>'様式6-3-1'!K155</f>
        <v>0</v>
      </c>
      <c r="E21" s="25">
        <f t="shared" si="1"/>
        <v>0</v>
      </c>
      <c r="F21" s="25">
        <f t="shared" si="2"/>
        <v>0</v>
      </c>
      <c r="G21" s="25">
        <f t="shared" si="3"/>
        <v>0</v>
      </c>
      <c r="H21" s="25">
        <f>'様式6-3-1'!O155</f>
        <v>0</v>
      </c>
      <c r="I21" s="82"/>
      <c r="J21" s="128" t="str">
        <f>IF(E21&gt;'様式3 (変更用)'!J23,"交付決定額オーバー","OK")</f>
        <v>OK</v>
      </c>
      <c r="K21" s="128" t="str">
        <f>IF(F21&gt;'様式3 (変更用)'!K23,"交付決定額オーバー","OK")</f>
        <v>OK</v>
      </c>
    </row>
    <row r="22" spans="1:12" ht="34.9" customHeight="1" thickTop="1">
      <c r="A22" s="257" t="s">
        <v>66</v>
      </c>
      <c r="B22" s="257"/>
      <c r="C22" s="257"/>
      <c r="D22" s="26">
        <f>D15+D21</f>
        <v>0</v>
      </c>
      <c r="E22" s="26">
        <f t="shared" ref="E22:H22" si="4">E15+E21</f>
        <v>0</v>
      </c>
      <c r="F22" s="26">
        <f t="shared" si="4"/>
        <v>0</v>
      </c>
      <c r="G22" s="26">
        <f t="shared" si="4"/>
        <v>0</v>
      </c>
      <c r="H22" s="26">
        <f t="shared" si="4"/>
        <v>0</v>
      </c>
      <c r="I22" s="82"/>
      <c r="J22" s="128" t="str">
        <f>IF(E22&gt;'様式3 (変更用)'!J24,"交付決定額オーバー","OK")</f>
        <v>OK</v>
      </c>
      <c r="K22" s="128" t="str">
        <f>IF(F22&gt;'様式3 (変更用)'!K24,"交付決定額オーバー","OK")</f>
        <v>OK</v>
      </c>
    </row>
  </sheetData>
  <mergeCells count="29">
    <mergeCell ref="A3:C3"/>
    <mergeCell ref="E3:F3"/>
    <mergeCell ref="G3:H3"/>
    <mergeCell ref="A4:A8"/>
    <mergeCell ref="B4:C4"/>
    <mergeCell ref="E4:F4"/>
    <mergeCell ref="G4:H4"/>
    <mergeCell ref="B5:C5"/>
    <mergeCell ref="E5:F5"/>
    <mergeCell ref="G5:H5"/>
    <mergeCell ref="B6:C6"/>
    <mergeCell ref="E6:F6"/>
    <mergeCell ref="G6:H6"/>
    <mergeCell ref="B7:C7"/>
    <mergeCell ref="E7:F7"/>
    <mergeCell ref="G7:H7"/>
    <mergeCell ref="J13:L13"/>
    <mergeCell ref="A22:C22"/>
    <mergeCell ref="B8:C8"/>
    <mergeCell ref="E8:F8"/>
    <mergeCell ref="G8:H8"/>
    <mergeCell ref="A9:C9"/>
    <mergeCell ref="E9:F9"/>
    <mergeCell ref="G9:H9"/>
    <mergeCell ref="A13:C14"/>
    <mergeCell ref="D13:D14"/>
    <mergeCell ref="E13:G13"/>
    <mergeCell ref="G14:H14"/>
    <mergeCell ref="A15:A21"/>
  </mergeCells>
  <phoneticPr fontId="6"/>
  <conditionalFormatting sqref="J9">
    <cfRule type="cellIs" dxfId="7" priority="3" operator="equal">
      <formula>"①収入合計と②支出合計を一致させてください"</formula>
    </cfRule>
  </conditionalFormatting>
  <conditionalFormatting sqref="L16:L20">
    <cfRule type="cellIs" dxfId="6" priority="2" operator="equal">
      <formula>"補助上限額オーバー！"</formula>
    </cfRule>
  </conditionalFormatting>
  <conditionalFormatting sqref="J15:K22">
    <cfRule type="cellIs" dxfId="5"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C9D-D410-40D1-B0FB-B85DC82D1899}">
  <sheetPr>
    <tabColor theme="8" tint="0.59999389629810485"/>
  </sheetPr>
  <dimension ref="A1:R430"/>
  <sheetViews>
    <sheetView showGridLines="0" view="pageBreakPreview" zoomScaleNormal="100" zoomScaleSheetLayoutView="100" workbookViewId="0">
      <selection activeCell="Q154" sqref="Q154"/>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81" customWidth="1"/>
    <col min="18" max="18" width="18.625" style="2" customWidth="1"/>
    <col min="19" max="16384" width="8.75" style="2"/>
  </cols>
  <sheetData>
    <row r="1" spans="1:18" ht="19.899999999999999" customHeight="1">
      <c r="A1" s="2" t="s">
        <v>274</v>
      </c>
    </row>
    <row r="2" spans="1:18" ht="19.899999999999999" customHeight="1">
      <c r="A2" s="12" t="s">
        <v>34</v>
      </c>
    </row>
    <row r="3" spans="1:18" ht="19.899999999999999" customHeight="1">
      <c r="A3" s="293" t="s">
        <v>8</v>
      </c>
      <c r="B3" s="294"/>
      <c r="C3" s="294"/>
      <c r="D3" s="294"/>
      <c r="E3" s="294"/>
      <c r="F3" s="294"/>
      <c r="G3" s="294"/>
      <c r="H3" s="294"/>
      <c r="I3" s="294"/>
      <c r="J3" s="295"/>
      <c r="K3" s="261" t="s">
        <v>270</v>
      </c>
      <c r="L3" s="301" t="s">
        <v>13</v>
      </c>
      <c r="M3" s="301"/>
      <c r="N3" s="301"/>
      <c r="O3" s="72" t="s">
        <v>16</v>
      </c>
      <c r="Q3" s="304" t="s">
        <v>310</v>
      </c>
      <c r="R3" s="302" t="s">
        <v>97</v>
      </c>
    </row>
    <row r="4" spans="1:18" ht="19.899999999999999" customHeight="1">
      <c r="A4" s="296"/>
      <c r="B4" s="297"/>
      <c r="C4" s="297"/>
      <c r="D4" s="297"/>
      <c r="E4" s="297"/>
      <c r="F4" s="297"/>
      <c r="G4" s="297"/>
      <c r="H4" s="297"/>
      <c r="I4" s="297"/>
      <c r="J4" s="298"/>
      <c r="K4" s="263"/>
      <c r="L4" s="72" t="s">
        <v>17</v>
      </c>
      <c r="M4" s="72" t="s">
        <v>275</v>
      </c>
      <c r="N4" s="301" t="s">
        <v>15</v>
      </c>
      <c r="O4" s="301"/>
      <c r="Q4" s="305"/>
      <c r="R4" s="303"/>
    </row>
    <row r="5" spans="1:18" ht="19.899999999999999" customHeight="1">
      <c r="A5" s="7" t="s">
        <v>9</v>
      </c>
      <c r="B5" s="290"/>
      <c r="C5" s="291"/>
      <c r="D5" s="291"/>
      <c r="E5" s="291"/>
      <c r="F5" s="291"/>
      <c r="G5" s="291"/>
      <c r="H5" s="291"/>
      <c r="I5" s="291"/>
      <c r="J5" s="292"/>
      <c r="K5" s="4"/>
      <c r="L5" s="4"/>
      <c r="M5" s="4"/>
      <c r="N5" s="4"/>
      <c r="O5" s="4"/>
      <c r="Q5" s="213"/>
      <c r="R5" s="288" t="str">
        <f>IF((K6-SUM(M6:O6))=0,"ＯＫ","エラー")</f>
        <v>ＯＫ</v>
      </c>
    </row>
    <row r="6" spans="1:18" ht="19.899999999999999" customHeight="1">
      <c r="A6" s="8"/>
      <c r="B6" s="5" t="s">
        <v>11</v>
      </c>
      <c r="C6" s="9"/>
      <c r="D6" s="9"/>
      <c r="E6" s="5" t="s">
        <v>11</v>
      </c>
      <c r="F6" s="9"/>
      <c r="G6" s="9"/>
      <c r="H6" s="5" t="s">
        <v>11</v>
      </c>
      <c r="I6" s="9"/>
      <c r="J6" s="9"/>
      <c r="K6" s="3">
        <f>IF(I6&gt;0,A6*C6*F6*I6,IF(F6&gt;0,A6*C6*F6,A6*C6))</f>
        <v>0</v>
      </c>
      <c r="L6" s="3">
        <f>K6-O6</f>
        <v>0</v>
      </c>
      <c r="M6" s="3">
        <f>ROUNDDOWN(L6/2,0)</f>
        <v>0</v>
      </c>
      <c r="N6" s="3">
        <f>L6-M6</f>
        <v>0</v>
      </c>
      <c r="O6" s="10">
        <v>0</v>
      </c>
      <c r="Q6" s="214"/>
      <c r="R6" s="289"/>
    </row>
    <row r="7" spans="1:18" ht="19.899999999999999" customHeight="1">
      <c r="A7" s="7" t="s">
        <v>9</v>
      </c>
      <c r="B7" s="290"/>
      <c r="C7" s="290"/>
      <c r="D7" s="290"/>
      <c r="E7" s="290"/>
      <c r="F7" s="290"/>
      <c r="G7" s="290"/>
      <c r="H7" s="290"/>
      <c r="I7" s="290"/>
      <c r="J7" s="552"/>
      <c r="K7" s="4"/>
      <c r="L7" s="4"/>
      <c r="M7" s="4"/>
      <c r="N7" s="4"/>
      <c r="O7" s="4"/>
      <c r="Q7" s="213"/>
      <c r="R7" s="288" t="str">
        <f>IF((K8-SUM(M8:O8))=0,"ＯＫ","エラー")</f>
        <v>ＯＫ</v>
      </c>
    </row>
    <row r="8" spans="1:18" ht="19.899999999999999" customHeight="1">
      <c r="A8" s="8"/>
      <c r="B8" s="5" t="s">
        <v>11</v>
      </c>
      <c r="C8" s="9"/>
      <c r="D8" s="9"/>
      <c r="E8" s="5" t="s">
        <v>11</v>
      </c>
      <c r="F8" s="9"/>
      <c r="G8" s="9"/>
      <c r="H8" s="5" t="s">
        <v>11</v>
      </c>
      <c r="I8" s="9"/>
      <c r="J8" s="9"/>
      <c r="K8" s="3">
        <f>IF(I8&gt;0,A8*C8*F8*I8,IF(F8&gt;0,A8*C8*F8,A8*C8))</f>
        <v>0</v>
      </c>
      <c r="L8" s="3">
        <f>K8-O8</f>
        <v>0</v>
      </c>
      <c r="M8" s="3">
        <f>ROUNDDOWN(L8/2,0)</f>
        <v>0</v>
      </c>
      <c r="N8" s="3">
        <f>L8-M8</f>
        <v>0</v>
      </c>
      <c r="O8" s="10">
        <v>0</v>
      </c>
      <c r="Q8" s="214"/>
      <c r="R8" s="289"/>
    </row>
    <row r="9" spans="1:18" ht="19.899999999999999" customHeight="1">
      <c r="A9" s="7" t="s">
        <v>9</v>
      </c>
      <c r="B9" s="290"/>
      <c r="C9" s="290"/>
      <c r="D9" s="290"/>
      <c r="E9" s="290"/>
      <c r="F9" s="290"/>
      <c r="G9" s="290"/>
      <c r="H9" s="290"/>
      <c r="I9" s="290"/>
      <c r="J9" s="552"/>
      <c r="K9" s="4"/>
      <c r="L9" s="4"/>
      <c r="M9" s="4"/>
      <c r="N9" s="4"/>
      <c r="O9" s="4"/>
      <c r="Q9" s="213"/>
      <c r="R9" s="288" t="str">
        <f>IF((K10-SUM(M10:O10))=0,"ＯＫ","エラー")</f>
        <v>ＯＫ</v>
      </c>
    </row>
    <row r="10" spans="1:18" ht="19.899999999999999"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Q10" s="214"/>
      <c r="R10" s="289"/>
    </row>
    <row r="11" spans="1:18" ht="19.899999999999999" customHeight="1">
      <c r="A11" s="7" t="s">
        <v>9</v>
      </c>
      <c r="B11" s="290"/>
      <c r="C11" s="290"/>
      <c r="D11" s="290"/>
      <c r="E11" s="290"/>
      <c r="F11" s="290"/>
      <c r="G11" s="290"/>
      <c r="H11" s="290"/>
      <c r="I11" s="290"/>
      <c r="J11" s="552"/>
      <c r="K11" s="4"/>
      <c r="L11" s="4"/>
      <c r="M11" s="4"/>
      <c r="N11" s="4"/>
      <c r="O11" s="4"/>
      <c r="Q11" s="213"/>
      <c r="R11" s="288" t="str">
        <f>IF((K12-SUM(M12:O12))=0,"ＯＫ","エラー")</f>
        <v>ＯＫ</v>
      </c>
    </row>
    <row r="12" spans="1:18" ht="19.899999999999999"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Q12" s="214"/>
      <c r="R12" s="289"/>
    </row>
    <row r="13" spans="1:18" ht="19.899999999999999" customHeight="1">
      <c r="A13" s="7" t="s">
        <v>9</v>
      </c>
      <c r="B13" s="290"/>
      <c r="C13" s="290"/>
      <c r="D13" s="290"/>
      <c r="E13" s="290"/>
      <c r="F13" s="290"/>
      <c r="G13" s="290"/>
      <c r="H13" s="290"/>
      <c r="I13" s="290"/>
      <c r="J13" s="552"/>
      <c r="K13" s="4"/>
      <c r="L13" s="4"/>
      <c r="M13" s="4"/>
      <c r="N13" s="4"/>
      <c r="O13" s="4"/>
      <c r="Q13" s="213"/>
      <c r="R13" s="288" t="str">
        <f>IF((K14-SUM(M14:O14))=0,"ＯＫ","エラー")</f>
        <v>ＯＫ</v>
      </c>
    </row>
    <row r="14" spans="1:18" ht="19.899999999999999"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Q14" s="214"/>
      <c r="R14" s="289"/>
    </row>
    <row r="15" spans="1:18" ht="19.899999999999999" customHeight="1">
      <c r="A15" s="7" t="s">
        <v>9</v>
      </c>
      <c r="B15" s="290"/>
      <c r="C15" s="290"/>
      <c r="D15" s="290"/>
      <c r="E15" s="290"/>
      <c r="F15" s="290"/>
      <c r="G15" s="290"/>
      <c r="H15" s="290"/>
      <c r="I15" s="290"/>
      <c r="J15" s="552"/>
      <c r="K15" s="4"/>
      <c r="L15" s="4"/>
      <c r="M15" s="4"/>
      <c r="N15" s="4"/>
      <c r="O15" s="4"/>
      <c r="Q15" s="219"/>
      <c r="R15" s="288" t="str">
        <f>IF((K16-SUM(M16:O16))=0,"ＯＫ","エラー")</f>
        <v>ＯＫ</v>
      </c>
    </row>
    <row r="16" spans="1:18" ht="19.899999999999999" customHeight="1">
      <c r="A16" s="8"/>
      <c r="B16" s="5" t="s">
        <v>11</v>
      </c>
      <c r="C16" s="9"/>
      <c r="D16" s="9"/>
      <c r="E16" s="5" t="s">
        <v>11</v>
      </c>
      <c r="F16" s="9"/>
      <c r="G16" s="9"/>
      <c r="H16" s="5" t="s">
        <v>11</v>
      </c>
      <c r="I16" s="9"/>
      <c r="J16" s="9"/>
      <c r="K16" s="3">
        <f>IF(I16&gt;0,A16*C16*F16*I16,IF(F16&gt;0,A16*C16*F16,A16*C16))</f>
        <v>0</v>
      </c>
      <c r="L16" s="3">
        <f>K16-O16</f>
        <v>0</v>
      </c>
      <c r="M16" s="3">
        <f>ROUNDDOWN(L16/2,0)</f>
        <v>0</v>
      </c>
      <c r="N16" s="3">
        <f>L16-M16</f>
        <v>0</v>
      </c>
      <c r="O16" s="10">
        <v>0</v>
      </c>
      <c r="Q16" s="214"/>
      <c r="R16" s="289"/>
    </row>
    <row r="17" spans="1:18" ht="19.899999999999999" customHeight="1">
      <c r="A17" s="7" t="s">
        <v>9</v>
      </c>
      <c r="B17" s="290"/>
      <c r="C17" s="290"/>
      <c r="D17" s="290"/>
      <c r="E17" s="290"/>
      <c r="F17" s="290"/>
      <c r="G17" s="290"/>
      <c r="H17" s="290"/>
      <c r="I17" s="290"/>
      <c r="J17" s="552"/>
      <c r="K17" s="4"/>
      <c r="L17" s="4"/>
      <c r="M17" s="4"/>
      <c r="N17" s="4"/>
      <c r="O17" s="4"/>
      <c r="Q17" s="219"/>
      <c r="R17" s="288" t="str">
        <f>IF((K18-SUM(M18:O18))=0,"ＯＫ","エラー")</f>
        <v>ＯＫ</v>
      </c>
    </row>
    <row r="18" spans="1:18" ht="19.899999999999999"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Q18" s="214"/>
      <c r="R18" s="289"/>
    </row>
    <row r="19" spans="1:18" ht="19.899999999999999" customHeight="1">
      <c r="A19" s="7" t="s">
        <v>9</v>
      </c>
      <c r="B19" s="290"/>
      <c r="C19" s="290"/>
      <c r="D19" s="290"/>
      <c r="E19" s="290"/>
      <c r="F19" s="290"/>
      <c r="G19" s="290"/>
      <c r="H19" s="290"/>
      <c r="I19" s="290"/>
      <c r="J19" s="552"/>
      <c r="K19" s="4"/>
      <c r="L19" s="4"/>
      <c r="M19" s="4"/>
      <c r="N19" s="4"/>
      <c r="O19" s="4"/>
      <c r="Q19" s="219"/>
      <c r="R19" s="288" t="str">
        <f>IF((K20-SUM(M20:O20))=0,"ＯＫ","エラー")</f>
        <v>ＯＫ</v>
      </c>
    </row>
    <row r="20" spans="1:18" ht="19.899999999999999"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Q20" s="214"/>
      <c r="R20" s="289"/>
    </row>
    <row r="21" spans="1:18" ht="19.899999999999999" customHeight="1">
      <c r="A21" s="7" t="s">
        <v>9</v>
      </c>
      <c r="B21" s="290"/>
      <c r="C21" s="290"/>
      <c r="D21" s="290"/>
      <c r="E21" s="290"/>
      <c r="F21" s="290"/>
      <c r="G21" s="290"/>
      <c r="H21" s="290"/>
      <c r="I21" s="290"/>
      <c r="J21" s="552"/>
      <c r="K21" s="4"/>
      <c r="L21" s="4"/>
      <c r="M21" s="4"/>
      <c r="N21" s="4"/>
      <c r="O21" s="4"/>
      <c r="Q21" s="219"/>
      <c r="R21" s="288" t="str">
        <f>IF((K22-SUM(M22:O22))=0,"ＯＫ","エラー")</f>
        <v>ＯＫ</v>
      </c>
    </row>
    <row r="22" spans="1:18" ht="19.899999999999999"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Q22" s="214"/>
      <c r="R22" s="289"/>
    </row>
    <row r="23" spans="1:18" ht="19.899999999999999" customHeight="1">
      <c r="A23" s="7" t="s">
        <v>9</v>
      </c>
      <c r="B23" s="290"/>
      <c r="C23" s="290"/>
      <c r="D23" s="290"/>
      <c r="E23" s="290"/>
      <c r="F23" s="290"/>
      <c r="G23" s="290"/>
      <c r="H23" s="290"/>
      <c r="I23" s="290"/>
      <c r="J23" s="552"/>
      <c r="K23" s="4"/>
      <c r="L23" s="4"/>
      <c r="M23" s="4"/>
      <c r="N23" s="4"/>
      <c r="O23" s="4"/>
      <c r="Q23" s="219"/>
      <c r="R23" s="288" t="str">
        <f>IF((K24-SUM(M24:O24))=0,"ＯＫ","エラー")</f>
        <v>ＯＫ</v>
      </c>
    </row>
    <row r="24" spans="1:18" ht="19.899999999999999"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Q24" s="214"/>
      <c r="R24" s="289"/>
    </row>
    <row r="25" spans="1:18" ht="19.899999999999999" customHeight="1">
      <c r="A25" s="7" t="s">
        <v>9</v>
      </c>
      <c r="B25" s="290"/>
      <c r="C25" s="290"/>
      <c r="D25" s="290"/>
      <c r="E25" s="290"/>
      <c r="F25" s="290"/>
      <c r="G25" s="290"/>
      <c r="H25" s="290"/>
      <c r="I25" s="290"/>
      <c r="J25" s="552"/>
      <c r="K25" s="4"/>
      <c r="L25" s="4"/>
      <c r="M25" s="4"/>
      <c r="N25" s="4"/>
      <c r="O25" s="4"/>
      <c r="Q25" s="219"/>
      <c r="R25" s="288" t="str">
        <f>IF((K26-SUM(M26:O26))=0,"ＯＫ","エラー")</f>
        <v>ＯＫ</v>
      </c>
    </row>
    <row r="26" spans="1:18" ht="19.899999999999999"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Q26" s="214"/>
      <c r="R26" s="289"/>
    </row>
    <row r="27" spans="1:18" ht="19.899999999999999" customHeight="1">
      <c r="A27" s="7" t="s">
        <v>9</v>
      </c>
      <c r="B27" s="290"/>
      <c r="C27" s="290"/>
      <c r="D27" s="290"/>
      <c r="E27" s="290"/>
      <c r="F27" s="290"/>
      <c r="G27" s="290"/>
      <c r="H27" s="290"/>
      <c r="I27" s="290"/>
      <c r="J27" s="552"/>
      <c r="K27" s="4"/>
      <c r="L27" s="4"/>
      <c r="M27" s="4"/>
      <c r="N27" s="4"/>
      <c r="O27" s="4"/>
      <c r="Q27" s="219"/>
      <c r="R27" s="288" t="str">
        <f>IF((K28-SUM(M28:O28))=0,"ＯＫ","エラー")</f>
        <v>ＯＫ</v>
      </c>
    </row>
    <row r="28" spans="1:18" ht="19.899999999999999"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Q28" s="214"/>
      <c r="R28" s="289"/>
    </row>
    <row r="29" spans="1:18" ht="19.899999999999999" customHeight="1">
      <c r="A29" s="7" t="s">
        <v>9</v>
      </c>
      <c r="B29" s="290"/>
      <c r="C29" s="290"/>
      <c r="D29" s="290"/>
      <c r="E29" s="290"/>
      <c r="F29" s="290"/>
      <c r="G29" s="290"/>
      <c r="H29" s="290"/>
      <c r="I29" s="290"/>
      <c r="J29" s="552"/>
      <c r="K29" s="4"/>
      <c r="L29" s="4"/>
      <c r="M29" s="4"/>
      <c r="N29" s="4"/>
      <c r="O29" s="4"/>
      <c r="Q29" s="219"/>
      <c r="R29" s="288" t="str">
        <f>IF((K30-SUM(M30:O30))=0,"ＯＫ","エラー")</f>
        <v>ＯＫ</v>
      </c>
    </row>
    <row r="30" spans="1:18" ht="19.899999999999999"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Q30" s="214"/>
      <c r="R30" s="289"/>
    </row>
    <row r="31" spans="1:18" ht="19.899999999999999" customHeight="1">
      <c r="A31" s="7" t="s">
        <v>9</v>
      </c>
      <c r="B31" s="290"/>
      <c r="C31" s="290"/>
      <c r="D31" s="290"/>
      <c r="E31" s="290"/>
      <c r="F31" s="290"/>
      <c r="G31" s="290"/>
      <c r="H31" s="290"/>
      <c r="I31" s="290"/>
      <c r="J31" s="552"/>
      <c r="K31" s="4"/>
      <c r="L31" s="4"/>
      <c r="M31" s="4"/>
      <c r="N31" s="4"/>
      <c r="O31" s="4"/>
      <c r="Q31" s="219"/>
      <c r="R31" s="288" t="str">
        <f>IF((K32-SUM(M32:O32))=0,"ＯＫ","エラー")</f>
        <v>ＯＫ</v>
      </c>
    </row>
    <row r="32" spans="1:18" ht="19.899999999999999"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Q32" s="214"/>
      <c r="R32" s="289"/>
    </row>
    <row r="33" spans="1:18" ht="19.899999999999999" customHeight="1">
      <c r="A33" s="7" t="s">
        <v>9</v>
      </c>
      <c r="B33" s="290"/>
      <c r="C33" s="290"/>
      <c r="D33" s="290"/>
      <c r="E33" s="290"/>
      <c r="F33" s="290"/>
      <c r="G33" s="290"/>
      <c r="H33" s="290"/>
      <c r="I33" s="290"/>
      <c r="J33" s="552"/>
      <c r="K33" s="4"/>
      <c r="L33" s="4"/>
      <c r="M33" s="4"/>
      <c r="N33" s="4"/>
      <c r="O33" s="4"/>
      <c r="Q33" s="219"/>
      <c r="R33" s="288" t="str">
        <f>IF((K34-SUM(M34:O34))=0,"ＯＫ","エラー")</f>
        <v>ＯＫ</v>
      </c>
    </row>
    <row r="34" spans="1:18" ht="19.899999999999999"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Q34" s="214"/>
      <c r="R34" s="289"/>
    </row>
    <row r="35" spans="1:18" ht="19.899999999999999" customHeight="1">
      <c r="A35" s="270" t="s">
        <v>33</v>
      </c>
      <c r="B35" s="299"/>
      <c r="C35" s="299"/>
      <c r="D35" s="299"/>
      <c r="E35" s="299"/>
      <c r="F35" s="299"/>
      <c r="G35" s="299"/>
      <c r="H35" s="299"/>
      <c r="I35" s="299"/>
      <c r="J35" s="300"/>
      <c r="K35" s="11">
        <f>SUM(K5:K34)</f>
        <v>0</v>
      </c>
      <c r="L35" s="11">
        <f t="shared" ref="L35:O35" si="0">SUM(L5:L34)</f>
        <v>0</v>
      </c>
      <c r="M35" s="11">
        <f t="shared" si="0"/>
        <v>0</v>
      </c>
      <c r="N35" s="11">
        <f t="shared" si="0"/>
        <v>0</v>
      </c>
      <c r="O35" s="11">
        <f t="shared" si="0"/>
        <v>0</v>
      </c>
      <c r="Q35" s="72"/>
      <c r="R35" s="47" t="str">
        <f>IF(L35&gt;4000000,"補助上限額オーバー！","ＯＫ")</f>
        <v>ＯＫ</v>
      </c>
    </row>
    <row r="36" spans="1:18" ht="19.899999999999999" customHeight="1"/>
    <row r="37" spans="1:18" ht="19.899999999999999" customHeight="1">
      <c r="A37" s="12" t="s">
        <v>35</v>
      </c>
    </row>
    <row r="38" spans="1:18" ht="19.899999999999999" customHeight="1">
      <c r="A38" s="293" t="s">
        <v>8</v>
      </c>
      <c r="B38" s="294"/>
      <c r="C38" s="294"/>
      <c r="D38" s="294"/>
      <c r="E38" s="294"/>
      <c r="F38" s="294"/>
      <c r="G38" s="294"/>
      <c r="H38" s="294"/>
      <c r="I38" s="294"/>
      <c r="J38" s="295"/>
      <c r="K38" s="261" t="s">
        <v>270</v>
      </c>
      <c r="L38" s="301" t="s">
        <v>13</v>
      </c>
      <c r="M38" s="301"/>
      <c r="N38" s="301"/>
      <c r="O38" s="72" t="s">
        <v>16</v>
      </c>
      <c r="Q38" s="304" t="s">
        <v>310</v>
      </c>
      <c r="R38" s="302" t="s">
        <v>97</v>
      </c>
    </row>
    <row r="39" spans="1:18" ht="19.899999999999999" customHeight="1">
      <c r="A39" s="296"/>
      <c r="B39" s="297"/>
      <c r="C39" s="297"/>
      <c r="D39" s="297"/>
      <c r="E39" s="297"/>
      <c r="F39" s="297"/>
      <c r="G39" s="297"/>
      <c r="H39" s="297"/>
      <c r="I39" s="297"/>
      <c r="J39" s="298"/>
      <c r="K39" s="263"/>
      <c r="L39" s="72" t="s">
        <v>17</v>
      </c>
      <c r="M39" s="72" t="s">
        <v>275</v>
      </c>
      <c r="N39" s="301" t="s">
        <v>15</v>
      </c>
      <c r="O39" s="301"/>
      <c r="Q39" s="305"/>
      <c r="R39" s="303"/>
    </row>
    <row r="40" spans="1:18" ht="19.899999999999999" customHeight="1">
      <c r="A40" s="7" t="s">
        <v>9</v>
      </c>
      <c r="B40" s="290"/>
      <c r="C40" s="290"/>
      <c r="D40" s="290"/>
      <c r="E40" s="290"/>
      <c r="F40" s="290"/>
      <c r="G40" s="290"/>
      <c r="H40" s="290"/>
      <c r="I40" s="290"/>
      <c r="J40" s="552"/>
      <c r="K40" s="4"/>
      <c r="L40" s="4"/>
      <c r="M40" s="4"/>
      <c r="N40" s="4"/>
      <c r="O40" s="4"/>
      <c r="Q40" s="219"/>
      <c r="R40" s="288" t="str">
        <f>IF((K41-SUM(M41:O41))=0,"ＯＫ","エラー")</f>
        <v>ＯＫ</v>
      </c>
    </row>
    <row r="41" spans="1:18" ht="19.899999999999999" customHeight="1">
      <c r="A41" s="8"/>
      <c r="B41" s="5" t="s">
        <v>11</v>
      </c>
      <c r="C41" s="9"/>
      <c r="D41" s="9"/>
      <c r="E41" s="5" t="s">
        <v>11</v>
      </c>
      <c r="F41" s="9"/>
      <c r="G41" s="9"/>
      <c r="H41" s="5" t="s">
        <v>11</v>
      </c>
      <c r="I41" s="9"/>
      <c r="J41" s="9"/>
      <c r="K41" s="3">
        <f>IF(I41&gt;0,A41*C41*F41*I41,IF(F41&gt;0,A41*C41*F41,A41*C41))</f>
        <v>0</v>
      </c>
      <c r="L41" s="3">
        <f>K41-O41</f>
        <v>0</v>
      </c>
      <c r="M41" s="3">
        <f>ROUNDDOWN(L41/2,0)</f>
        <v>0</v>
      </c>
      <c r="N41" s="3">
        <f>L41-M41</f>
        <v>0</v>
      </c>
      <c r="O41" s="10">
        <v>0</v>
      </c>
      <c r="Q41" s="214"/>
      <c r="R41" s="289"/>
    </row>
    <row r="42" spans="1:18" ht="19.899999999999999" customHeight="1">
      <c r="A42" s="7" t="s">
        <v>9</v>
      </c>
      <c r="B42" s="290"/>
      <c r="C42" s="290"/>
      <c r="D42" s="290"/>
      <c r="E42" s="290"/>
      <c r="F42" s="290"/>
      <c r="G42" s="290"/>
      <c r="H42" s="290"/>
      <c r="I42" s="290"/>
      <c r="J42" s="552"/>
      <c r="K42" s="4"/>
      <c r="L42" s="4"/>
      <c r="M42" s="4"/>
      <c r="N42" s="4"/>
      <c r="O42" s="4"/>
      <c r="Q42" s="219"/>
      <c r="R42" s="288" t="str">
        <f>IF((K43-SUM(M43:O43))=0,"ＯＫ","エラー")</f>
        <v>ＯＫ</v>
      </c>
    </row>
    <row r="43" spans="1:18" ht="19.899999999999999" customHeight="1">
      <c r="A43" s="8"/>
      <c r="B43" s="5" t="s">
        <v>11</v>
      </c>
      <c r="C43" s="9"/>
      <c r="D43" s="9"/>
      <c r="E43" s="5" t="s">
        <v>11</v>
      </c>
      <c r="F43" s="9"/>
      <c r="G43" s="9"/>
      <c r="H43" s="5" t="s">
        <v>11</v>
      </c>
      <c r="I43" s="9"/>
      <c r="J43" s="9"/>
      <c r="K43" s="3">
        <f>IF(I43&gt;0,A43*C43*F43*I43,IF(F43&gt;0,A43*C43*F43,A43*C43))</f>
        <v>0</v>
      </c>
      <c r="L43" s="3">
        <f>K43-O43</f>
        <v>0</v>
      </c>
      <c r="M43" s="3">
        <f>ROUNDDOWN(L43/2,0)</f>
        <v>0</v>
      </c>
      <c r="N43" s="3">
        <f>L43-M43</f>
        <v>0</v>
      </c>
      <c r="O43" s="10">
        <v>0</v>
      </c>
      <c r="Q43" s="214"/>
      <c r="R43" s="289"/>
    </row>
    <row r="44" spans="1:18" ht="19.899999999999999" customHeight="1">
      <c r="A44" s="7" t="s">
        <v>9</v>
      </c>
      <c r="B44" s="290"/>
      <c r="C44" s="290"/>
      <c r="D44" s="290"/>
      <c r="E44" s="290"/>
      <c r="F44" s="290"/>
      <c r="G44" s="290"/>
      <c r="H44" s="290"/>
      <c r="I44" s="290"/>
      <c r="J44" s="552"/>
      <c r="K44" s="4"/>
      <c r="L44" s="4"/>
      <c r="M44" s="4"/>
      <c r="N44" s="4"/>
      <c r="O44" s="4"/>
      <c r="Q44" s="219"/>
      <c r="R44" s="288" t="str">
        <f>IF((K45-SUM(M45:O45))=0,"ＯＫ","エラー")</f>
        <v>ＯＫ</v>
      </c>
    </row>
    <row r="45" spans="1:18" ht="19.899999999999999" customHeight="1">
      <c r="A45" s="8"/>
      <c r="B45" s="5" t="s">
        <v>11</v>
      </c>
      <c r="C45" s="9"/>
      <c r="D45" s="9"/>
      <c r="E45" s="5" t="s">
        <v>11</v>
      </c>
      <c r="F45" s="9"/>
      <c r="G45" s="9"/>
      <c r="H45" s="5" t="s">
        <v>11</v>
      </c>
      <c r="I45" s="9"/>
      <c r="J45" s="9"/>
      <c r="K45" s="3">
        <f>IF(I45&gt;0,A45*C45*F45*I45,IF(F45&gt;0,A45*C45*F45,A45*C45))</f>
        <v>0</v>
      </c>
      <c r="L45" s="3">
        <f>K45-O45</f>
        <v>0</v>
      </c>
      <c r="M45" s="3">
        <f>ROUNDDOWN(L45/2,0)</f>
        <v>0</v>
      </c>
      <c r="N45" s="3">
        <f>L45-M45</f>
        <v>0</v>
      </c>
      <c r="O45" s="10">
        <v>0</v>
      </c>
      <c r="Q45" s="214"/>
      <c r="R45" s="289"/>
    </row>
    <row r="46" spans="1:18" ht="19.899999999999999" customHeight="1">
      <c r="A46" s="7" t="s">
        <v>9</v>
      </c>
      <c r="B46" s="290"/>
      <c r="C46" s="290"/>
      <c r="D46" s="290"/>
      <c r="E46" s="290"/>
      <c r="F46" s="290"/>
      <c r="G46" s="290"/>
      <c r="H46" s="290"/>
      <c r="I46" s="290"/>
      <c r="J46" s="552"/>
      <c r="K46" s="4"/>
      <c r="L46" s="4"/>
      <c r="M46" s="4"/>
      <c r="N46" s="4"/>
      <c r="O46" s="4"/>
      <c r="Q46" s="219"/>
      <c r="R46" s="288" t="str">
        <f>IF((K47-SUM(M47:O47))=0,"ＯＫ","エラー")</f>
        <v>ＯＫ</v>
      </c>
    </row>
    <row r="47" spans="1:18" ht="19.899999999999999"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14"/>
      <c r="R47" s="289"/>
    </row>
    <row r="48" spans="1:18" ht="19.899999999999999" customHeight="1">
      <c r="A48" s="7" t="s">
        <v>9</v>
      </c>
      <c r="B48" s="290"/>
      <c r="C48" s="290"/>
      <c r="D48" s="290"/>
      <c r="E48" s="290"/>
      <c r="F48" s="290"/>
      <c r="G48" s="290"/>
      <c r="H48" s="290"/>
      <c r="I48" s="290"/>
      <c r="J48" s="552"/>
      <c r="K48" s="4"/>
      <c r="L48" s="4"/>
      <c r="M48" s="4"/>
      <c r="N48" s="4"/>
      <c r="O48" s="4"/>
      <c r="Q48" s="219"/>
      <c r="R48" s="288" t="str">
        <f>IF((K49-SUM(M49:O49))=0,"ＯＫ","エラー")</f>
        <v>ＯＫ</v>
      </c>
    </row>
    <row r="49" spans="1:18" ht="19.899999999999999"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14"/>
      <c r="R49" s="289"/>
    </row>
    <row r="50" spans="1:18" ht="19.899999999999999" customHeight="1">
      <c r="A50" s="7" t="s">
        <v>9</v>
      </c>
      <c r="B50" s="290"/>
      <c r="C50" s="290"/>
      <c r="D50" s="290"/>
      <c r="E50" s="290"/>
      <c r="F50" s="290"/>
      <c r="G50" s="290"/>
      <c r="H50" s="290"/>
      <c r="I50" s="290"/>
      <c r="J50" s="552"/>
      <c r="K50" s="4"/>
      <c r="L50" s="4"/>
      <c r="M50" s="4"/>
      <c r="N50" s="4"/>
      <c r="O50" s="4"/>
      <c r="Q50" s="219"/>
      <c r="R50" s="288" t="str">
        <f>IF((K51-SUM(M51:O51))=0,"ＯＫ","エラー")</f>
        <v>ＯＫ</v>
      </c>
    </row>
    <row r="51" spans="1:18" ht="19.899999999999999"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Q51" s="214"/>
      <c r="R51" s="289"/>
    </row>
    <row r="52" spans="1:18" ht="19.899999999999999" customHeight="1">
      <c r="A52" s="7" t="s">
        <v>9</v>
      </c>
      <c r="B52" s="290"/>
      <c r="C52" s="290"/>
      <c r="D52" s="290"/>
      <c r="E52" s="290"/>
      <c r="F52" s="290"/>
      <c r="G52" s="290"/>
      <c r="H52" s="290"/>
      <c r="I52" s="290"/>
      <c r="J52" s="552"/>
      <c r="K52" s="4"/>
      <c r="L52" s="4"/>
      <c r="M52" s="4"/>
      <c r="N52" s="4"/>
      <c r="O52" s="4"/>
      <c r="Q52" s="219"/>
      <c r="R52" s="288" t="str">
        <f>IF((K53-SUM(M53:O53))=0,"ＯＫ","エラー")</f>
        <v>ＯＫ</v>
      </c>
    </row>
    <row r="53" spans="1:18" ht="19.899999999999999"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Q53" s="214"/>
      <c r="R53" s="289"/>
    </row>
    <row r="54" spans="1:18" ht="19.899999999999999" customHeight="1">
      <c r="A54" s="7" t="s">
        <v>9</v>
      </c>
      <c r="B54" s="290"/>
      <c r="C54" s="290"/>
      <c r="D54" s="290"/>
      <c r="E54" s="290"/>
      <c r="F54" s="290"/>
      <c r="G54" s="290"/>
      <c r="H54" s="290"/>
      <c r="I54" s="290"/>
      <c r="J54" s="552"/>
      <c r="K54" s="4"/>
      <c r="L54" s="4"/>
      <c r="M54" s="4"/>
      <c r="N54" s="4"/>
      <c r="O54" s="4"/>
      <c r="Q54" s="219"/>
      <c r="R54" s="288" t="str">
        <f>IF((K55-SUM(M55:O55))=0,"ＯＫ","エラー")</f>
        <v>ＯＫ</v>
      </c>
    </row>
    <row r="55" spans="1:18" ht="19.899999999999999"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Q55" s="214"/>
      <c r="R55" s="289"/>
    </row>
    <row r="56" spans="1:18" ht="19.899999999999999" customHeight="1">
      <c r="A56" s="7" t="s">
        <v>9</v>
      </c>
      <c r="B56" s="290"/>
      <c r="C56" s="290"/>
      <c r="D56" s="290"/>
      <c r="E56" s="290"/>
      <c r="F56" s="290"/>
      <c r="G56" s="290"/>
      <c r="H56" s="290"/>
      <c r="I56" s="290"/>
      <c r="J56" s="552"/>
      <c r="K56" s="4"/>
      <c r="L56" s="4"/>
      <c r="M56" s="4"/>
      <c r="N56" s="4"/>
      <c r="O56" s="4"/>
      <c r="Q56" s="219"/>
      <c r="R56" s="288" t="str">
        <f>IF((K57-SUM(M57:O57))=0,"ＯＫ","エラー")</f>
        <v>ＯＫ</v>
      </c>
    </row>
    <row r="57" spans="1:18" ht="19.899999999999999"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Q57" s="214"/>
      <c r="R57" s="289"/>
    </row>
    <row r="58" spans="1:18" ht="19.899999999999999" customHeight="1">
      <c r="A58" s="7" t="s">
        <v>9</v>
      </c>
      <c r="B58" s="290"/>
      <c r="C58" s="290"/>
      <c r="D58" s="290"/>
      <c r="E58" s="290"/>
      <c r="F58" s="290"/>
      <c r="G58" s="290"/>
      <c r="H58" s="290"/>
      <c r="I58" s="290"/>
      <c r="J58" s="552"/>
      <c r="K58" s="4"/>
      <c r="L58" s="4"/>
      <c r="M58" s="4"/>
      <c r="N58" s="4"/>
      <c r="O58" s="4"/>
      <c r="Q58" s="219"/>
      <c r="R58" s="288" t="str">
        <f>IF((K59-SUM(M59:O59))=0,"ＯＫ","エラー")</f>
        <v>ＯＫ</v>
      </c>
    </row>
    <row r="59" spans="1:18" ht="19.899999999999999"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Q59" s="214"/>
      <c r="R59" s="289"/>
    </row>
    <row r="60" spans="1:18" ht="19.899999999999999" customHeight="1">
      <c r="A60" s="7" t="s">
        <v>9</v>
      </c>
      <c r="B60" s="290"/>
      <c r="C60" s="290"/>
      <c r="D60" s="290"/>
      <c r="E60" s="290"/>
      <c r="F60" s="290"/>
      <c r="G60" s="290"/>
      <c r="H60" s="290"/>
      <c r="I60" s="290"/>
      <c r="J60" s="552"/>
      <c r="K60" s="4"/>
      <c r="L60" s="4"/>
      <c r="M60" s="4"/>
      <c r="N60" s="4"/>
      <c r="O60" s="4"/>
      <c r="Q60" s="219"/>
      <c r="R60" s="288" t="str">
        <f>IF((K61-SUM(M61:O61))=0,"ＯＫ","エラー")</f>
        <v>ＯＫ</v>
      </c>
    </row>
    <row r="61" spans="1:18" ht="19.899999999999999"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Q61" s="214"/>
      <c r="R61" s="289"/>
    </row>
    <row r="62" spans="1:18" ht="19.899999999999999" customHeight="1">
      <c r="A62" s="7" t="s">
        <v>9</v>
      </c>
      <c r="B62" s="290"/>
      <c r="C62" s="290"/>
      <c r="D62" s="290"/>
      <c r="E62" s="290"/>
      <c r="F62" s="290"/>
      <c r="G62" s="290"/>
      <c r="H62" s="290"/>
      <c r="I62" s="290"/>
      <c r="J62" s="552"/>
      <c r="K62" s="4"/>
      <c r="L62" s="4"/>
      <c r="M62" s="4"/>
      <c r="N62" s="4"/>
      <c r="O62" s="4"/>
      <c r="Q62" s="219"/>
      <c r="R62" s="288" t="str">
        <f>IF((K63-SUM(M63:O63))=0,"ＯＫ","エラー")</f>
        <v>ＯＫ</v>
      </c>
    </row>
    <row r="63" spans="1:18" ht="19.899999999999999"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Q63" s="214"/>
      <c r="R63" s="289"/>
    </row>
    <row r="64" spans="1:18" ht="19.899999999999999" customHeight="1">
      <c r="A64" s="7" t="s">
        <v>9</v>
      </c>
      <c r="B64" s="290"/>
      <c r="C64" s="290"/>
      <c r="D64" s="290"/>
      <c r="E64" s="290"/>
      <c r="F64" s="290"/>
      <c r="G64" s="290"/>
      <c r="H64" s="290"/>
      <c r="I64" s="290"/>
      <c r="J64" s="552"/>
      <c r="K64" s="4"/>
      <c r="L64" s="4"/>
      <c r="M64" s="4"/>
      <c r="N64" s="4"/>
      <c r="O64" s="4"/>
      <c r="Q64" s="219"/>
      <c r="R64" s="288" t="str">
        <f>IF((K65-SUM(M65:O65))=0,"ＯＫ","エラー")</f>
        <v>ＯＫ</v>
      </c>
    </row>
    <row r="65" spans="1:18" ht="19.899999999999999"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Q65" s="214"/>
      <c r="R65" s="289"/>
    </row>
    <row r="66" spans="1:18" ht="19.899999999999999" customHeight="1">
      <c r="A66" s="7" t="s">
        <v>9</v>
      </c>
      <c r="B66" s="290"/>
      <c r="C66" s="290"/>
      <c r="D66" s="290"/>
      <c r="E66" s="290"/>
      <c r="F66" s="290"/>
      <c r="G66" s="290"/>
      <c r="H66" s="290"/>
      <c r="I66" s="290"/>
      <c r="J66" s="552"/>
      <c r="K66" s="4"/>
      <c r="L66" s="4"/>
      <c r="M66" s="4"/>
      <c r="N66" s="4"/>
      <c r="O66" s="4"/>
      <c r="Q66" s="219"/>
      <c r="R66" s="288" t="str">
        <f>IF((K67-SUM(M67:O67))=0,"ＯＫ","エラー")</f>
        <v>ＯＫ</v>
      </c>
    </row>
    <row r="67" spans="1:18" ht="19.899999999999999"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Q67" s="214"/>
      <c r="R67" s="289"/>
    </row>
    <row r="68" spans="1:18" ht="19.899999999999999" customHeight="1">
      <c r="A68" s="7" t="s">
        <v>9</v>
      </c>
      <c r="B68" s="290"/>
      <c r="C68" s="290"/>
      <c r="D68" s="290"/>
      <c r="E68" s="290"/>
      <c r="F68" s="290"/>
      <c r="G68" s="290"/>
      <c r="H68" s="290"/>
      <c r="I68" s="290"/>
      <c r="J68" s="552"/>
      <c r="K68" s="4"/>
      <c r="L68" s="4"/>
      <c r="M68" s="4"/>
      <c r="N68" s="4"/>
      <c r="O68" s="4"/>
      <c r="Q68" s="219"/>
      <c r="R68" s="288" t="str">
        <f>IF((K69-SUM(M69:O69))=0,"ＯＫ","エラー")</f>
        <v>ＯＫ</v>
      </c>
    </row>
    <row r="69" spans="1:18" ht="19.899999999999999"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Q69" s="214"/>
      <c r="R69" s="289"/>
    </row>
    <row r="70" spans="1:18" ht="19.899999999999999" customHeight="1">
      <c r="A70" s="270" t="s">
        <v>33</v>
      </c>
      <c r="B70" s="299"/>
      <c r="C70" s="299"/>
      <c r="D70" s="299"/>
      <c r="E70" s="299"/>
      <c r="F70" s="299"/>
      <c r="G70" s="299"/>
      <c r="H70" s="299"/>
      <c r="I70" s="299"/>
      <c r="J70" s="300"/>
      <c r="K70" s="11">
        <f>SUM(K40:K69)</f>
        <v>0</v>
      </c>
      <c r="L70" s="11">
        <f t="shared" ref="L70:O70" si="1">SUM(L40:L69)</f>
        <v>0</v>
      </c>
      <c r="M70" s="11">
        <f t="shared" si="1"/>
        <v>0</v>
      </c>
      <c r="N70" s="11">
        <f t="shared" si="1"/>
        <v>0</v>
      </c>
      <c r="O70" s="11">
        <f t="shared" si="1"/>
        <v>0</v>
      </c>
      <c r="Q70" s="220"/>
      <c r="R70" s="47" t="str">
        <f>IF(L70&gt;3000000,"補助上限額オーバー！","ＯＫ")</f>
        <v>ＯＫ</v>
      </c>
    </row>
    <row r="71" spans="1:18" ht="19.899999999999999" customHeight="1"/>
    <row r="72" spans="1:18" ht="19.899999999999999" customHeight="1">
      <c r="A72" s="12" t="s">
        <v>36</v>
      </c>
    </row>
    <row r="73" spans="1:18" ht="19.899999999999999" customHeight="1">
      <c r="A73" s="293" t="s">
        <v>8</v>
      </c>
      <c r="B73" s="294"/>
      <c r="C73" s="294"/>
      <c r="D73" s="294"/>
      <c r="E73" s="294"/>
      <c r="F73" s="294"/>
      <c r="G73" s="294"/>
      <c r="H73" s="294"/>
      <c r="I73" s="294"/>
      <c r="J73" s="295"/>
      <c r="K73" s="261" t="s">
        <v>270</v>
      </c>
      <c r="L73" s="301" t="s">
        <v>13</v>
      </c>
      <c r="M73" s="301"/>
      <c r="N73" s="301"/>
      <c r="O73" s="72" t="s">
        <v>16</v>
      </c>
      <c r="Q73" s="304" t="s">
        <v>310</v>
      </c>
      <c r="R73" s="302" t="s">
        <v>97</v>
      </c>
    </row>
    <row r="74" spans="1:18" ht="19.899999999999999" customHeight="1">
      <c r="A74" s="296"/>
      <c r="B74" s="297"/>
      <c r="C74" s="297"/>
      <c r="D74" s="297"/>
      <c r="E74" s="297"/>
      <c r="F74" s="297"/>
      <c r="G74" s="297"/>
      <c r="H74" s="297"/>
      <c r="I74" s="297"/>
      <c r="J74" s="298"/>
      <c r="K74" s="263"/>
      <c r="L74" s="72" t="s">
        <v>17</v>
      </c>
      <c r="M74" s="72" t="s">
        <v>275</v>
      </c>
      <c r="N74" s="301" t="s">
        <v>15</v>
      </c>
      <c r="O74" s="301"/>
      <c r="Q74" s="305"/>
      <c r="R74" s="303"/>
    </row>
    <row r="75" spans="1:18" ht="19.899999999999999" customHeight="1">
      <c r="A75" s="7" t="s">
        <v>9</v>
      </c>
      <c r="B75" s="290"/>
      <c r="C75" s="290"/>
      <c r="D75" s="290"/>
      <c r="E75" s="290"/>
      <c r="F75" s="290"/>
      <c r="G75" s="290"/>
      <c r="H75" s="290"/>
      <c r="I75" s="290"/>
      <c r="J75" s="552"/>
      <c r="K75" s="4"/>
      <c r="L75" s="4"/>
      <c r="M75" s="4"/>
      <c r="N75" s="4"/>
      <c r="O75" s="4"/>
      <c r="Q75" s="219"/>
      <c r="R75" s="288" t="str">
        <f>IF((K76-SUM(M76:O76))=0,"ＯＫ","エラー")</f>
        <v>ＯＫ</v>
      </c>
    </row>
    <row r="76" spans="1:18" ht="19.899999999999999" customHeight="1">
      <c r="A76" s="8"/>
      <c r="B76" s="5" t="s">
        <v>11</v>
      </c>
      <c r="C76" s="9"/>
      <c r="D76" s="9"/>
      <c r="E76" s="5" t="s">
        <v>11</v>
      </c>
      <c r="F76" s="9"/>
      <c r="G76" s="9"/>
      <c r="H76" s="5" t="s">
        <v>11</v>
      </c>
      <c r="I76" s="9"/>
      <c r="J76" s="9"/>
      <c r="K76" s="3">
        <f>IF(I76&gt;0,A76*C76*F76*I76,IF(F76&gt;0,A76*C76*F76,A76*C76))</f>
        <v>0</v>
      </c>
      <c r="L76" s="3">
        <f>K76-O76</f>
        <v>0</v>
      </c>
      <c r="M76" s="3">
        <f>ROUNDDOWN(L76/2,0)</f>
        <v>0</v>
      </c>
      <c r="N76" s="3">
        <f>L76-M76</f>
        <v>0</v>
      </c>
      <c r="O76" s="10">
        <v>0</v>
      </c>
      <c r="Q76" s="214"/>
      <c r="R76" s="289"/>
    </row>
    <row r="77" spans="1:18" ht="19.899999999999999" customHeight="1">
      <c r="A77" s="7" t="s">
        <v>9</v>
      </c>
      <c r="B77" s="290"/>
      <c r="C77" s="290"/>
      <c r="D77" s="290"/>
      <c r="E77" s="290"/>
      <c r="F77" s="290"/>
      <c r="G77" s="290"/>
      <c r="H77" s="290"/>
      <c r="I77" s="290"/>
      <c r="J77" s="552"/>
      <c r="K77" s="4"/>
      <c r="L77" s="4"/>
      <c r="M77" s="4"/>
      <c r="N77" s="4"/>
      <c r="O77" s="4"/>
      <c r="Q77" s="219"/>
      <c r="R77" s="288" t="str">
        <f>IF((K78-SUM(M78:O78))=0,"ＯＫ","エラー")</f>
        <v>ＯＫ</v>
      </c>
    </row>
    <row r="78" spans="1:18" ht="19.899999999999999" customHeight="1">
      <c r="A78" s="8"/>
      <c r="B78" s="5" t="s">
        <v>11</v>
      </c>
      <c r="C78" s="9"/>
      <c r="D78" s="9"/>
      <c r="E78" s="5" t="s">
        <v>11</v>
      </c>
      <c r="F78" s="9"/>
      <c r="G78" s="9"/>
      <c r="H78" s="5" t="s">
        <v>11</v>
      </c>
      <c r="I78" s="9"/>
      <c r="J78" s="9"/>
      <c r="K78" s="3">
        <f>IF(I78&gt;0,A78*C78*F78*I78,IF(F78&gt;0,A78*C78*F78,A78*C78))</f>
        <v>0</v>
      </c>
      <c r="L78" s="3">
        <f>K78-O78</f>
        <v>0</v>
      </c>
      <c r="M78" s="3">
        <f>ROUNDDOWN(L78/2,0)</f>
        <v>0</v>
      </c>
      <c r="N78" s="3">
        <f>L78-M78</f>
        <v>0</v>
      </c>
      <c r="O78" s="10">
        <v>0</v>
      </c>
      <c r="Q78" s="214"/>
      <c r="R78" s="289"/>
    </row>
    <row r="79" spans="1:18" ht="19.899999999999999" customHeight="1">
      <c r="A79" s="7" t="s">
        <v>9</v>
      </c>
      <c r="B79" s="290"/>
      <c r="C79" s="290"/>
      <c r="D79" s="290"/>
      <c r="E79" s="290"/>
      <c r="F79" s="290"/>
      <c r="G79" s="290"/>
      <c r="H79" s="290"/>
      <c r="I79" s="290"/>
      <c r="J79" s="552"/>
      <c r="K79" s="4"/>
      <c r="L79" s="4"/>
      <c r="M79" s="4"/>
      <c r="N79" s="4"/>
      <c r="O79" s="4"/>
      <c r="Q79" s="219"/>
      <c r="R79" s="288" t="str">
        <f>IF((K80-SUM(M80:O80))=0,"ＯＫ","エラー")</f>
        <v>ＯＫ</v>
      </c>
    </row>
    <row r="80" spans="1:18" ht="19.899999999999999" customHeight="1">
      <c r="A80" s="8"/>
      <c r="B80" s="5" t="s">
        <v>11</v>
      </c>
      <c r="C80" s="9"/>
      <c r="D80" s="9"/>
      <c r="E80" s="5" t="s">
        <v>11</v>
      </c>
      <c r="F80" s="9"/>
      <c r="G80" s="9"/>
      <c r="H80" s="5" t="s">
        <v>11</v>
      </c>
      <c r="I80" s="9"/>
      <c r="J80" s="9"/>
      <c r="K80" s="3">
        <f>IF(I80&gt;0,A80*C80*F80*I80,IF(F80&gt;0,A80*C80*F80,A80*C80))</f>
        <v>0</v>
      </c>
      <c r="L80" s="3">
        <f>K80-O80</f>
        <v>0</v>
      </c>
      <c r="M80" s="3">
        <f>ROUNDDOWN(L80/2,0)</f>
        <v>0</v>
      </c>
      <c r="N80" s="3">
        <f>L80-M80</f>
        <v>0</v>
      </c>
      <c r="O80" s="10">
        <v>0</v>
      </c>
      <c r="Q80" s="214"/>
      <c r="R80" s="289"/>
    </row>
    <row r="81" spans="1:18" ht="19.899999999999999" customHeight="1">
      <c r="A81" s="7" t="s">
        <v>9</v>
      </c>
      <c r="B81" s="290"/>
      <c r="C81" s="290"/>
      <c r="D81" s="290"/>
      <c r="E81" s="290"/>
      <c r="F81" s="290"/>
      <c r="G81" s="290"/>
      <c r="H81" s="290"/>
      <c r="I81" s="290"/>
      <c r="J81" s="552"/>
      <c r="K81" s="4"/>
      <c r="L81" s="4"/>
      <c r="M81" s="4"/>
      <c r="N81" s="4"/>
      <c r="O81" s="4"/>
      <c r="Q81" s="219"/>
      <c r="R81" s="288" t="str">
        <f>IF((K82-SUM(M82:O82))=0,"ＯＫ","エラー")</f>
        <v>ＯＫ</v>
      </c>
    </row>
    <row r="82" spans="1:18" ht="19.899999999999999" customHeight="1">
      <c r="A82" s="8"/>
      <c r="B82" s="5" t="s">
        <v>11</v>
      </c>
      <c r="C82" s="9"/>
      <c r="D82" s="9"/>
      <c r="E82" s="5" t="s">
        <v>11</v>
      </c>
      <c r="F82" s="9"/>
      <c r="G82" s="9"/>
      <c r="H82" s="5" t="s">
        <v>11</v>
      </c>
      <c r="I82" s="9"/>
      <c r="J82" s="9"/>
      <c r="K82" s="3">
        <f>IF(I82&gt;0,A82*C82*F82*I82,IF(F82&gt;0,A82*C82*F82,A82*C82))</f>
        <v>0</v>
      </c>
      <c r="L82" s="3">
        <f>K82-O82</f>
        <v>0</v>
      </c>
      <c r="M82" s="3">
        <f>ROUNDDOWN(L82/2,0)</f>
        <v>0</v>
      </c>
      <c r="N82" s="3">
        <f>L82-M82</f>
        <v>0</v>
      </c>
      <c r="O82" s="10">
        <v>0</v>
      </c>
      <c r="Q82" s="214"/>
      <c r="R82" s="289"/>
    </row>
    <row r="83" spans="1:18" ht="19.899999999999999" customHeight="1">
      <c r="A83" s="7" t="s">
        <v>9</v>
      </c>
      <c r="B83" s="290"/>
      <c r="C83" s="290"/>
      <c r="D83" s="290"/>
      <c r="E83" s="290"/>
      <c r="F83" s="290"/>
      <c r="G83" s="290"/>
      <c r="H83" s="290"/>
      <c r="I83" s="290"/>
      <c r="J83" s="552"/>
      <c r="K83" s="4"/>
      <c r="L83" s="4"/>
      <c r="M83" s="4"/>
      <c r="N83" s="4"/>
      <c r="O83" s="4"/>
      <c r="Q83" s="219"/>
      <c r="R83" s="288" t="str">
        <f>IF((K84-SUM(M84:O84))=0,"ＯＫ","エラー")</f>
        <v>ＯＫ</v>
      </c>
    </row>
    <row r="84" spans="1:18" ht="19.899999999999999" customHeight="1">
      <c r="A84" s="8"/>
      <c r="B84" s="5" t="s">
        <v>11</v>
      </c>
      <c r="C84" s="9"/>
      <c r="D84" s="9"/>
      <c r="E84" s="5" t="s">
        <v>11</v>
      </c>
      <c r="F84" s="9"/>
      <c r="G84" s="9"/>
      <c r="H84" s="5" t="s">
        <v>11</v>
      </c>
      <c r="I84" s="9"/>
      <c r="J84" s="9"/>
      <c r="K84" s="3">
        <f>IF(I84&gt;0,A84*C84*F84*I84,IF(F84&gt;0,A84*C84*F84,A84*C84))</f>
        <v>0</v>
      </c>
      <c r="L84" s="3">
        <f>K84-O84</f>
        <v>0</v>
      </c>
      <c r="M84" s="3">
        <f>ROUNDDOWN(L84/2,0)</f>
        <v>0</v>
      </c>
      <c r="N84" s="3">
        <f>L84-M84</f>
        <v>0</v>
      </c>
      <c r="O84" s="10">
        <v>0</v>
      </c>
      <c r="Q84" s="214"/>
      <c r="R84" s="289"/>
    </row>
    <row r="85" spans="1:18" ht="19.899999999999999" customHeight="1">
      <c r="A85" s="7" t="s">
        <v>9</v>
      </c>
      <c r="B85" s="290"/>
      <c r="C85" s="290"/>
      <c r="D85" s="290"/>
      <c r="E85" s="290"/>
      <c r="F85" s="290"/>
      <c r="G85" s="290"/>
      <c r="H85" s="290"/>
      <c r="I85" s="290"/>
      <c r="J85" s="552"/>
      <c r="K85" s="4"/>
      <c r="L85" s="4"/>
      <c r="M85" s="4"/>
      <c r="N85" s="4"/>
      <c r="O85" s="4"/>
      <c r="Q85" s="219"/>
      <c r="R85" s="288" t="str">
        <f>IF((K86-SUM(M86:O86))=0,"ＯＫ","エラー")</f>
        <v>ＯＫ</v>
      </c>
    </row>
    <row r="86" spans="1:18" ht="19.899999999999999"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Q86" s="214"/>
      <c r="R86" s="289"/>
    </row>
    <row r="87" spans="1:18" ht="19.899999999999999" customHeight="1">
      <c r="A87" s="7" t="s">
        <v>9</v>
      </c>
      <c r="B87" s="290"/>
      <c r="C87" s="290"/>
      <c r="D87" s="290"/>
      <c r="E87" s="290"/>
      <c r="F87" s="290"/>
      <c r="G87" s="290"/>
      <c r="H87" s="290"/>
      <c r="I87" s="290"/>
      <c r="J87" s="552"/>
      <c r="K87" s="4"/>
      <c r="L87" s="4"/>
      <c r="M87" s="4"/>
      <c r="N87" s="4"/>
      <c r="O87" s="4"/>
      <c r="Q87" s="219"/>
      <c r="R87" s="288" t="str">
        <f>IF((K88-SUM(M88:O88))=0,"ＯＫ","エラー")</f>
        <v>ＯＫ</v>
      </c>
    </row>
    <row r="88" spans="1:18" ht="19.899999999999999"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Q88" s="214"/>
      <c r="R88" s="289"/>
    </row>
    <row r="89" spans="1:18" ht="19.899999999999999" customHeight="1">
      <c r="A89" s="7" t="s">
        <v>9</v>
      </c>
      <c r="B89" s="290"/>
      <c r="C89" s="290"/>
      <c r="D89" s="290"/>
      <c r="E89" s="290"/>
      <c r="F89" s="290"/>
      <c r="G89" s="290"/>
      <c r="H89" s="290"/>
      <c r="I89" s="290"/>
      <c r="J89" s="552"/>
      <c r="K89" s="4"/>
      <c r="L89" s="4"/>
      <c r="M89" s="4"/>
      <c r="N89" s="4"/>
      <c r="O89" s="4"/>
      <c r="Q89" s="219"/>
      <c r="R89" s="288" t="str">
        <f>IF((K90-SUM(M90:O90))=0,"ＯＫ","エラー")</f>
        <v>ＯＫ</v>
      </c>
    </row>
    <row r="90" spans="1:18" ht="19.899999999999999"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Q90" s="214"/>
      <c r="R90" s="289"/>
    </row>
    <row r="91" spans="1:18" ht="19.899999999999999" customHeight="1">
      <c r="A91" s="7" t="s">
        <v>9</v>
      </c>
      <c r="B91" s="290"/>
      <c r="C91" s="290"/>
      <c r="D91" s="290"/>
      <c r="E91" s="290"/>
      <c r="F91" s="290"/>
      <c r="G91" s="290"/>
      <c r="H91" s="290"/>
      <c r="I91" s="290"/>
      <c r="J91" s="552"/>
      <c r="K91" s="4"/>
      <c r="L91" s="4"/>
      <c r="M91" s="4"/>
      <c r="N91" s="4"/>
      <c r="O91" s="4"/>
      <c r="Q91" s="219"/>
      <c r="R91" s="288" t="str">
        <f>IF((K92-SUM(M92:O92))=0,"ＯＫ","エラー")</f>
        <v>ＯＫ</v>
      </c>
    </row>
    <row r="92" spans="1:18" ht="19.899999999999999"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Q92" s="214"/>
      <c r="R92" s="289"/>
    </row>
    <row r="93" spans="1:18" ht="19.899999999999999" customHeight="1">
      <c r="A93" s="7" t="s">
        <v>9</v>
      </c>
      <c r="B93" s="290"/>
      <c r="C93" s="290"/>
      <c r="D93" s="290"/>
      <c r="E93" s="290"/>
      <c r="F93" s="290"/>
      <c r="G93" s="290"/>
      <c r="H93" s="290"/>
      <c r="I93" s="290"/>
      <c r="J93" s="552"/>
      <c r="K93" s="4"/>
      <c r="L93" s="4"/>
      <c r="M93" s="4"/>
      <c r="N93" s="4"/>
      <c r="O93" s="4"/>
      <c r="Q93" s="219"/>
      <c r="R93" s="288" t="str">
        <f>IF((K94-SUM(M94:O94))=0,"ＯＫ","エラー")</f>
        <v>ＯＫ</v>
      </c>
    </row>
    <row r="94" spans="1:18" ht="19.899999999999999"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Q94" s="214"/>
      <c r="R94" s="289"/>
    </row>
    <row r="95" spans="1:18" ht="19.899999999999999" customHeight="1">
      <c r="A95" s="7" t="s">
        <v>9</v>
      </c>
      <c r="B95" s="290"/>
      <c r="C95" s="290"/>
      <c r="D95" s="290"/>
      <c r="E95" s="290"/>
      <c r="F95" s="290"/>
      <c r="G95" s="290"/>
      <c r="H95" s="290"/>
      <c r="I95" s="290"/>
      <c r="J95" s="552"/>
      <c r="K95" s="4"/>
      <c r="L95" s="4"/>
      <c r="M95" s="4"/>
      <c r="N95" s="4"/>
      <c r="O95" s="4"/>
      <c r="Q95" s="219"/>
      <c r="R95" s="288" t="str">
        <f>IF((K96-SUM(M96:O96))=0,"ＯＫ","エラー")</f>
        <v>ＯＫ</v>
      </c>
    </row>
    <row r="96" spans="1:18" ht="19.899999999999999"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Q96" s="214"/>
      <c r="R96" s="289"/>
    </row>
    <row r="97" spans="1:18" ht="19.899999999999999" customHeight="1">
      <c r="A97" s="7" t="s">
        <v>9</v>
      </c>
      <c r="B97" s="290"/>
      <c r="C97" s="290"/>
      <c r="D97" s="290"/>
      <c r="E97" s="290"/>
      <c r="F97" s="290"/>
      <c r="G97" s="290"/>
      <c r="H97" s="290"/>
      <c r="I97" s="290"/>
      <c r="J97" s="552"/>
      <c r="K97" s="4"/>
      <c r="L97" s="4"/>
      <c r="M97" s="4"/>
      <c r="N97" s="4"/>
      <c r="O97" s="4"/>
      <c r="Q97" s="219"/>
      <c r="R97" s="288" t="str">
        <f>IF((K98-SUM(M98:O98))=0,"ＯＫ","エラー")</f>
        <v>ＯＫ</v>
      </c>
    </row>
    <row r="98" spans="1:18" ht="19.899999999999999"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Q98" s="214"/>
      <c r="R98" s="289"/>
    </row>
    <row r="99" spans="1:18" ht="19.899999999999999" customHeight="1">
      <c r="A99" s="7" t="s">
        <v>9</v>
      </c>
      <c r="B99" s="290"/>
      <c r="C99" s="290"/>
      <c r="D99" s="290"/>
      <c r="E99" s="290"/>
      <c r="F99" s="290"/>
      <c r="G99" s="290"/>
      <c r="H99" s="290"/>
      <c r="I99" s="290"/>
      <c r="J99" s="552"/>
      <c r="K99" s="4"/>
      <c r="L99" s="4"/>
      <c r="M99" s="4"/>
      <c r="N99" s="4"/>
      <c r="O99" s="4"/>
      <c r="Q99" s="219"/>
      <c r="R99" s="288" t="str">
        <f>IF((K100-SUM(M100:O100))=0,"ＯＫ","エラー")</f>
        <v>ＯＫ</v>
      </c>
    </row>
    <row r="100" spans="1:18" ht="19.899999999999999"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Q100" s="214"/>
      <c r="R100" s="289"/>
    </row>
    <row r="101" spans="1:18" ht="19.899999999999999" customHeight="1">
      <c r="A101" s="7" t="s">
        <v>9</v>
      </c>
      <c r="B101" s="290"/>
      <c r="C101" s="290"/>
      <c r="D101" s="290"/>
      <c r="E101" s="290"/>
      <c r="F101" s="290"/>
      <c r="G101" s="290"/>
      <c r="H101" s="290"/>
      <c r="I101" s="290"/>
      <c r="J101" s="552"/>
      <c r="K101" s="4"/>
      <c r="L101" s="4"/>
      <c r="M101" s="4"/>
      <c r="N101" s="4"/>
      <c r="O101" s="4"/>
      <c r="Q101" s="219"/>
      <c r="R101" s="288" t="str">
        <f>IF((K102-SUM(M102:O102))=0,"ＯＫ","エラー")</f>
        <v>ＯＫ</v>
      </c>
    </row>
    <row r="102" spans="1:18" ht="19.899999999999999"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Q102" s="214"/>
      <c r="R102" s="289"/>
    </row>
    <row r="103" spans="1:18" ht="19.899999999999999" customHeight="1">
      <c r="A103" s="7" t="s">
        <v>9</v>
      </c>
      <c r="B103" s="290"/>
      <c r="C103" s="290"/>
      <c r="D103" s="290"/>
      <c r="E103" s="290"/>
      <c r="F103" s="290"/>
      <c r="G103" s="290"/>
      <c r="H103" s="290"/>
      <c r="I103" s="290"/>
      <c r="J103" s="552"/>
      <c r="K103" s="4"/>
      <c r="L103" s="4"/>
      <c r="M103" s="4"/>
      <c r="N103" s="4"/>
      <c r="O103" s="4"/>
      <c r="Q103" s="219"/>
      <c r="R103" s="288" t="str">
        <f>IF((K104-SUM(M104:O104))=0,"ＯＫ","エラー")</f>
        <v>ＯＫ</v>
      </c>
    </row>
    <row r="104" spans="1:18" ht="19.899999999999999"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Q104" s="214"/>
      <c r="R104" s="289"/>
    </row>
    <row r="105" spans="1:18" ht="19.899999999999999" customHeight="1">
      <c r="A105" s="270" t="s">
        <v>33</v>
      </c>
      <c r="B105" s="299"/>
      <c r="C105" s="299"/>
      <c r="D105" s="299"/>
      <c r="E105" s="299"/>
      <c r="F105" s="299"/>
      <c r="G105" s="299"/>
      <c r="H105" s="299"/>
      <c r="I105" s="299"/>
      <c r="J105" s="300"/>
      <c r="K105" s="11">
        <f>SUM(K75:K104)</f>
        <v>0</v>
      </c>
      <c r="L105" s="11">
        <f t="shared" ref="L105:O105" si="2">SUM(L75:L104)</f>
        <v>0</v>
      </c>
      <c r="M105" s="11">
        <f t="shared" si="2"/>
        <v>0</v>
      </c>
      <c r="N105" s="11">
        <f t="shared" si="2"/>
        <v>0</v>
      </c>
      <c r="O105" s="11">
        <f t="shared" si="2"/>
        <v>0</v>
      </c>
      <c r="Q105" s="220"/>
      <c r="R105" s="47" t="str">
        <f>IF(L105&gt;4000000,"補助上限額オーバー！","ＯＫ")</f>
        <v>ＯＫ</v>
      </c>
    </row>
    <row r="106" spans="1:18" ht="19.899999999999999" customHeight="1"/>
    <row r="107" spans="1:18" ht="19.899999999999999" customHeight="1">
      <c r="A107" s="12" t="s">
        <v>37</v>
      </c>
    </row>
    <row r="108" spans="1:18" ht="19.899999999999999" customHeight="1">
      <c r="A108" s="293" t="s">
        <v>8</v>
      </c>
      <c r="B108" s="294"/>
      <c r="C108" s="294"/>
      <c r="D108" s="294"/>
      <c r="E108" s="294"/>
      <c r="F108" s="294"/>
      <c r="G108" s="294"/>
      <c r="H108" s="294"/>
      <c r="I108" s="294"/>
      <c r="J108" s="295"/>
      <c r="K108" s="261" t="s">
        <v>270</v>
      </c>
      <c r="L108" s="301" t="s">
        <v>13</v>
      </c>
      <c r="M108" s="301"/>
      <c r="N108" s="301"/>
      <c r="O108" s="72" t="s">
        <v>16</v>
      </c>
      <c r="Q108" s="304" t="s">
        <v>310</v>
      </c>
      <c r="R108" s="302" t="s">
        <v>97</v>
      </c>
    </row>
    <row r="109" spans="1:18" ht="19.899999999999999" customHeight="1">
      <c r="A109" s="296"/>
      <c r="B109" s="297"/>
      <c r="C109" s="297"/>
      <c r="D109" s="297"/>
      <c r="E109" s="297"/>
      <c r="F109" s="297"/>
      <c r="G109" s="297"/>
      <c r="H109" s="297"/>
      <c r="I109" s="297"/>
      <c r="J109" s="298"/>
      <c r="K109" s="263"/>
      <c r="L109" s="72" t="s">
        <v>17</v>
      </c>
      <c r="M109" s="72" t="s">
        <v>275</v>
      </c>
      <c r="N109" s="301" t="s">
        <v>15</v>
      </c>
      <c r="O109" s="301"/>
      <c r="Q109" s="305"/>
      <c r="R109" s="303"/>
    </row>
    <row r="110" spans="1:18" ht="19.899999999999999" customHeight="1">
      <c r="A110" s="7" t="s">
        <v>9</v>
      </c>
      <c r="B110" s="290"/>
      <c r="C110" s="290"/>
      <c r="D110" s="290"/>
      <c r="E110" s="290"/>
      <c r="F110" s="290"/>
      <c r="G110" s="290"/>
      <c r="H110" s="290"/>
      <c r="I110" s="290"/>
      <c r="J110" s="552"/>
      <c r="K110" s="4"/>
      <c r="L110" s="4"/>
      <c r="M110" s="4"/>
      <c r="N110" s="4"/>
      <c r="O110" s="4"/>
      <c r="Q110" s="219"/>
      <c r="R110" s="288" t="str">
        <f>IF((K111-SUM(M111:O111))=0,"ＯＫ","エラー")</f>
        <v>ＯＫ</v>
      </c>
    </row>
    <row r="111" spans="1:18" ht="19.899999999999999" customHeight="1">
      <c r="A111" s="8"/>
      <c r="B111" s="5" t="s">
        <v>11</v>
      </c>
      <c r="C111" s="9"/>
      <c r="D111" s="9"/>
      <c r="E111" s="5" t="s">
        <v>11</v>
      </c>
      <c r="F111" s="9"/>
      <c r="G111" s="9"/>
      <c r="H111" s="5" t="s">
        <v>11</v>
      </c>
      <c r="I111" s="9"/>
      <c r="J111" s="9"/>
      <c r="K111" s="3">
        <f>IF(I111&gt;0,A111*C111*F111*I111,IF(F111&gt;0,A111*C111*F111,A111*C111))</f>
        <v>0</v>
      </c>
      <c r="L111" s="3">
        <f>K111-O111</f>
        <v>0</v>
      </c>
      <c r="M111" s="3">
        <f>ROUNDDOWN(L111/2,0)</f>
        <v>0</v>
      </c>
      <c r="N111" s="3">
        <f>L111-M111</f>
        <v>0</v>
      </c>
      <c r="O111" s="10">
        <v>0</v>
      </c>
      <c r="Q111" s="214"/>
      <c r="R111" s="289"/>
    </row>
    <row r="112" spans="1:18" ht="19.899999999999999" customHeight="1">
      <c r="A112" s="7" t="s">
        <v>9</v>
      </c>
      <c r="B112" s="290"/>
      <c r="C112" s="290"/>
      <c r="D112" s="290"/>
      <c r="E112" s="290"/>
      <c r="F112" s="290"/>
      <c r="G112" s="290"/>
      <c r="H112" s="290"/>
      <c r="I112" s="290"/>
      <c r="J112" s="552"/>
      <c r="K112" s="4"/>
      <c r="L112" s="4"/>
      <c r="M112" s="4"/>
      <c r="N112" s="4"/>
      <c r="O112" s="4"/>
      <c r="Q112" s="219"/>
      <c r="R112" s="288" t="str">
        <f>IF((K113-SUM(M113:O113))=0,"ＯＫ","エラー")</f>
        <v>ＯＫ</v>
      </c>
    </row>
    <row r="113" spans="1:18" ht="19.899999999999999" customHeight="1">
      <c r="A113" s="8"/>
      <c r="B113" s="5" t="s">
        <v>11</v>
      </c>
      <c r="C113" s="9"/>
      <c r="D113" s="9"/>
      <c r="E113" s="5" t="s">
        <v>11</v>
      </c>
      <c r="F113" s="9"/>
      <c r="G113" s="9"/>
      <c r="H113" s="5" t="s">
        <v>11</v>
      </c>
      <c r="I113" s="9"/>
      <c r="J113" s="9"/>
      <c r="K113" s="3">
        <f>IF(I113&gt;0,A113*C113*F113*I113,IF(F113&gt;0,A113*C113*F113,A113*C113))</f>
        <v>0</v>
      </c>
      <c r="L113" s="3">
        <f>K113-O113</f>
        <v>0</v>
      </c>
      <c r="M113" s="3">
        <f>ROUNDDOWN(L113/2,0)</f>
        <v>0</v>
      </c>
      <c r="N113" s="3">
        <f>L113-M113</f>
        <v>0</v>
      </c>
      <c r="O113" s="10">
        <v>0</v>
      </c>
      <c r="Q113" s="214"/>
      <c r="R113" s="289"/>
    </row>
    <row r="114" spans="1:18" ht="19.899999999999999" customHeight="1">
      <c r="A114" s="7" t="s">
        <v>9</v>
      </c>
      <c r="B114" s="290"/>
      <c r="C114" s="290"/>
      <c r="D114" s="290"/>
      <c r="E114" s="290"/>
      <c r="F114" s="290"/>
      <c r="G114" s="290"/>
      <c r="H114" s="290"/>
      <c r="I114" s="290"/>
      <c r="J114" s="552"/>
      <c r="K114" s="4"/>
      <c r="L114" s="4"/>
      <c r="M114" s="4"/>
      <c r="N114" s="4"/>
      <c r="O114" s="4"/>
      <c r="Q114" s="219"/>
      <c r="R114" s="288" t="str">
        <f>IF((K115-SUM(M115:O115))=0,"ＯＫ","エラー")</f>
        <v>ＯＫ</v>
      </c>
    </row>
    <row r="115" spans="1:18" ht="19.899999999999999"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Q115" s="214"/>
      <c r="R115" s="289"/>
    </row>
    <row r="116" spans="1:18" ht="19.899999999999999" customHeight="1">
      <c r="A116" s="7" t="s">
        <v>9</v>
      </c>
      <c r="B116" s="290"/>
      <c r="C116" s="290"/>
      <c r="D116" s="290"/>
      <c r="E116" s="290"/>
      <c r="F116" s="290"/>
      <c r="G116" s="290"/>
      <c r="H116" s="290"/>
      <c r="I116" s="290"/>
      <c r="J116" s="552"/>
      <c r="K116" s="4"/>
      <c r="L116" s="4"/>
      <c r="M116" s="4"/>
      <c r="N116" s="4"/>
      <c r="O116" s="4"/>
      <c r="Q116" s="219"/>
      <c r="R116" s="288" t="str">
        <f>IF((K117-SUM(M117:O117))=0,"ＯＫ","エラー")</f>
        <v>ＯＫ</v>
      </c>
    </row>
    <row r="117" spans="1:18" ht="19.899999999999999"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Q117" s="214"/>
      <c r="R117" s="289"/>
    </row>
    <row r="118" spans="1:18" ht="19.899999999999999" customHeight="1">
      <c r="A118" s="7" t="s">
        <v>9</v>
      </c>
      <c r="B118" s="290"/>
      <c r="C118" s="290"/>
      <c r="D118" s="290"/>
      <c r="E118" s="290"/>
      <c r="F118" s="290"/>
      <c r="G118" s="290"/>
      <c r="H118" s="290"/>
      <c r="I118" s="290"/>
      <c r="J118" s="552"/>
      <c r="K118" s="4"/>
      <c r="L118" s="4"/>
      <c r="M118" s="4"/>
      <c r="N118" s="4"/>
      <c r="O118" s="4"/>
      <c r="Q118" s="219"/>
      <c r="R118" s="288" t="str">
        <f>IF((K119-SUM(M119:O119))=0,"ＯＫ","エラー")</f>
        <v>ＯＫ</v>
      </c>
    </row>
    <row r="119" spans="1:18" ht="19.899999999999999"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Q119" s="214"/>
      <c r="R119" s="289"/>
    </row>
    <row r="120" spans="1:18" ht="19.899999999999999" customHeight="1">
      <c r="A120" s="7" t="s">
        <v>9</v>
      </c>
      <c r="B120" s="290"/>
      <c r="C120" s="290"/>
      <c r="D120" s="290"/>
      <c r="E120" s="290"/>
      <c r="F120" s="290"/>
      <c r="G120" s="290"/>
      <c r="H120" s="290"/>
      <c r="I120" s="290"/>
      <c r="J120" s="552"/>
      <c r="K120" s="4"/>
      <c r="L120" s="4"/>
      <c r="M120" s="4"/>
      <c r="N120" s="4"/>
      <c r="O120" s="4"/>
      <c r="Q120" s="219"/>
      <c r="R120" s="288" t="str">
        <f>IF((K121-SUM(M121:O121))=0,"ＯＫ","エラー")</f>
        <v>ＯＫ</v>
      </c>
    </row>
    <row r="121" spans="1:18" ht="19.899999999999999"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Q121" s="214"/>
      <c r="R121" s="289"/>
    </row>
    <row r="122" spans="1:18" ht="19.899999999999999" customHeight="1">
      <c r="A122" s="7" t="s">
        <v>9</v>
      </c>
      <c r="B122" s="290"/>
      <c r="C122" s="290"/>
      <c r="D122" s="290"/>
      <c r="E122" s="290"/>
      <c r="F122" s="290"/>
      <c r="G122" s="290"/>
      <c r="H122" s="290"/>
      <c r="I122" s="290"/>
      <c r="J122" s="552"/>
      <c r="K122" s="4"/>
      <c r="L122" s="4"/>
      <c r="M122" s="4"/>
      <c r="N122" s="4"/>
      <c r="O122" s="4"/>
      <c r="Q122" s="219"/>
      <c r="R122" s="288" t="str">
        <f>IF((K123-SUM(M123:O123))=0,"ＯＫ","エラー")</f>
        <v>ＯＫ</v>
      </c>
    </row>
    <row r="123" spans="1:18" ht="19.899999999999999"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Q123" s="214"/>
      <c r="R123" s="289"/>
    </row>
    <row r="124" spans="1:18" ht="19.899999999999999" customHeight="1">
      <c r="A124" s="7" t="s">
        <v>9</v>
      </c>
      <c r="B124" s="290"/>
      <c r="C124" s="290"/>
      <c r="D124" s="290"/>
      <c r="E124" s="290"/>
      <c r="F124" s="290"/>
      <c r="G124" s="290"/>
      <c r="H124" s="290"/>
      <c r="I124" s="290"/>
      <c r="J124" s="552"/>
      <c r="K124" s="4"/>
      <c r="L124" s="4"/>
      <c r="M124" s="4"/>
      <c r="N124" s="4"/>
      <c r="O124" s="4"/>
      <c r="Q124" s="219"/>
      <c r="R124" s="288" t="str">
        <f>IF((K125-SUM(M125:O125))=0,"ＯＫ","エラー")</f>
        <v>ＯＫ</v>
      </c>
    </row>
    <row r="125" spans="1:18" ht="19.899999999999999"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Q125" s="214"/>
      <c r="R125" s="289"/>
    </row>
    <row r="126" spans="1:18" ht="19.899999999999999" customHeight="1">
      <c r="A126" s="7" t="s">
        <v>9</v>
      </c>
      <c r="B126" s="290"/>
      <c r="C126" s="290"/>
      <c r="D126" s="290"/>
      <c r="E126" s="290"/>
      <c r="F126" s="290"/>
      <c r="G126" s="290"/>
      <c r="H126" s="290"/>
      <c r="I126" s="290"/>
      <c r="J126" s="552"/>
      <c r="K126" s="4"/>
      <c r="L126" s="4"/>
      <c r="M126" s="4"/>
      <c r="N126" s="4"/>
      <c r="O126" s="4"/>
      <c r="Q126" s="219"/>
      <c r="R126" s="288" t="str">
        <f>IF((K127-SUM(M127:O127))=0,"ＯＫ","エラー")</f>
        <v>ＯＫ</v>
      </c>
    </row>
    <row r="127" spans="1:18" ht="19.899999999999999"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Q127" s="214"/>
      <c r="R127" s="289"/>
    </row>
    <row r="128" spans="1:18" ht="19.899999999999999" customHeight="1">
      <c r="A128" s="7" t="s">
        <v>9</v>
      </c>
      <c r="B128" s="290"/>
      <c r="C128" s="290"/>
      <c r="D128" s="290"/>
      <c r="E128" s="290"/>
      <c r="F128" s="290"/>
      <c r="G128" s="290"/>
      <c r="H128" s="290"/>
      <c r="I128" s="290"/>
      <c r="J128" s="552"/>
      <c r="K128" s="4"/>
      <c r="L128" s="4"/>
      <c r="M128" s="4"/>
      <c r="N128" s="4"/>
      <c r="O128" s="4"/>
      <c r="Q128" s="219"/>
      <c r="R128" s="288" t="str">
        <f>IF((K129-SUM(M129:O129))=0,"ＯＫ","エラー")</f>
        <v>ＯＫ</v>
      </c>
    </row>
    <row r="129" spans="1:18" ht="19.899999999999999"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Q129" s="214"/>
      <c r="R129" s="289"/>
    </row>
    <row r="130" spans="1:18" ht="19.899999999999999" customHeight="1">
      <c r="A130" s="7" t="s">
        <v>9</v>
      </c>
      <c r="B130" s="290"/>
      <c r="C130" s="290"/>
      <c r="D130" s="290"/>
      <c r="E130" s="290"/>
      <c r="F130" s="290"/>
      <c r="G130" s="290"/>
      <c r="H130" s="290"/>
      <c r="I130" s="290"/>
      <c r="J130" s="552"/>
      <c r="K130" s="4"/>
      <c r="L130" s="4"/>
      <c r="M130" s="4"/>
      <c r="N130" s="4"/>
      <c r="O130" s="4"/>
      <c r="Q130" s="219"/>
      <c r="R130" s="288" t="str">
        <f>IF((K131-SUM(M131:O131))=0,"ＯＫ","エラー")</f>
        <v>ＯＫ</v>
      </c>
    </row>
    <row r="131" spans="1:18" ht="19.899999999999999"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Q131" s="214"/>
      <c r="R131" s="289"/>
    </row>
    <row r="132" spans="1:18" ht="19.899999999999999" customHeight="1">
      <c r="A132" s="7" t="s">
        <v>9</v>
      </c>
      <c r="B132" s="290"/>
      <c r="C132" s="290"/>
      <c r="D132" s="290"/>
      <c r="E132" s="290"/>
      <c r="F132" s="290"/>
      <c r="G132" s="290"/>
      <c r="H132" s="290"/>
      <c r="I132" s="290"/>
      <c r="J132" s="552"/>
      <c r="K132" s="4"/>
      <c r="L132" s="4"/>
      <c r="M132" s="4"/>
      <c r="N132" s="4"/>
      <c r="O132" s="4"/>
      <c r="Q132" s="219"/>
      <c r="R132" s="288" t="str">
        <f>IF((K133-SUM(M133:O133))=0,"ＯＫ","エラー")</f>
        <v>ＯＫ</v>
      </c>
    </row>
    <row r="133" spans="1:18" ht="19.899999999999999"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Q133" s="214"/>
      <c r="R133" s="289"/>
    </row>
    <row r="134" spans="1:18" ht="19.899999999999999" customHeight="1">
      <c r="A134" s="7" t="s">
        <v>9</v>
      </c>
      <c r="B134" s="290"/>
      <c r="C134" s="290"/>
      <c r="D134" s="290"/>
      <c r="E134" s="290"/>
      <c r="F134" s="290"/>
      <c r="G134" s="290"/>
      <c r="H134" s="290"/>
      <c r="I134" s="290"/>
      <c r="J134" s="552"/>
      <c r="K134" s="4"/>
      <c r="L134" s="4"/>
      <c r="M134" s="4"/>
      <c r="N134" s="4"/>
      <c r="O134" s="4"/>
      <c r="Q134" s="219"/>
      <c r="R134" s="288" t="str">
        <f>IF((K135-SUM(M135:O135))=0,"ＯＫ","エラー")</f>
        <v>ＯＫ</v>
      </c>
    </row>
    <row r="135" spans="1:18" ht="19.899999999999999"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Q135" s="214"/>
      <c r="R135" s="289"/>
    </row>
    <row r="136" spans="1:18" ht="19.899999999999999" customHeight="1">
      <c r="A136" s="7" t="s">
        <v>9</v>
      </c>
      <c r="B136" s="290"/>
      <c r="C136" s="290"/>
      <c r="D136" s="290"/>
      <c r="E136" s="290"/>
      <c r="F136" s="290"/>
      <c r="G136" s="290"/>
      <c r="H136" s="290"/>
      <c r="I136" s="290"/>
      <c r="J136" s="552"/>
      <c r="K136" s="4"/>
      <c r="L136" s="4"/>
      <c r="M136" s="4"/>
      <c r="N136" s="4"/>
      <c r="O136" s="4"/>
      <c r="Q136" s="219"/>
      <c r="R136" s="288" t="str">
        <f>IF((K137-SUM(M137:O137))=0,"ＯＫ","エラー")</f>
        <v>ＯＫ</v>
      </c>
    </row>
    <row r="137" spans="1:18" ht="19.899999999999999"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Q137" s="214"/>
      <c r="R137" s="289"/>
    </row>
    <row r="138" spans="1:18" ht="19.899999999999999" customHeight="1">
      <c r="A138" s="7" t="s">
        <v>9</v>
      </c>
      <c r="B138" s="290"/>
      <c r="C138" s="290"/>
      <c r="D138" s="290"/>
      <c r="E138" s="290"/>
      <c r="F138" s="290"/>
      <c r="G138" s="290"/>
      <c r="H138" s="290"/>
      <c r="I138" s="290"/>
      <c r="J138" s="552"/>
      <c r="K138" s="4"/>
      <c r="L138" s="4"/>
      <c r="M138" s="4"/>
      <c r="N138" s="4"/>
      <c r="O138" s="4"/>
      <c r="Q138" s="219"/>
      <c r="R138" s="288" t="str">
        <f>IF((K139-SUM(M139:O139))=0,"ＯＫ","エラー")</f>
        <v>ＯＫ</v>
      </c>
    </row>
    <row r="139" spans="1:18" ht="19.899999999999999"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Q139" s="214"/>
      <c r="R139" s="289"/>
    </row>
    <row r="140" spans="1:18" ht="19.899999999999999" customHeight="1">
      <c r="A140" s="270" t="s">
        <v>33</v>
      </c>
      <c r="B140" s="299"/>
      <c r="C140" s="299"/>
      <c r="D140" s="299"/>
      <c r="E140" s="299"/>
      <c r="F140" s="299"/>
      <c r="G140" s="299"/>
      <c r="H140" s="299"/>
      <c r="I140" s="299"/>
      <c r="J140" s="300"/>
      <c r="K140" s="11">
        <f>SUM(K110:K139)</f>
        <v>0</v>
      </c>
      <c r="L140" s="11">
        <f t="shared" ref="L140:O140" si="3">SUM(L110:L139)</f>
        <v>0</v>
      </c>
      <c r="M140" s="11">
        <f t="shared" si="3"/>
        <v>0</v>
      </c>
      <c r="N140" s="11">
        <f t="shared" si="3"/>
        <v>0</v>
      </c>
      <c r="O140" s="11">
        <f t="shared" si="3"/>
        <v>0</v>
      </c>
      <c r="Q140" s="220"/>
      <c r="R140" s="47" t="str">
        <f>IF(L140&gt;20000000,"補助上限額オーバー！","ＯＫ")</f>
        <v>ＯＫ</v>
      </c>
    </row>
    <row r="141" spans="1:18" ht="19.899999999999999" customHeight="1"/>
    <row r="142" spans="1:18" ht="19.899999999999999" customHeight="1">
      <c r="A142" s="12" t="s">
        <v>38</v>
      </c>
    </row>
    <row r="143" spans="1:18" ht="19.899999999999999" customHeight="1">
      <c r="A143" s="293" t="s">
        <v>8</v>
      </c>
      <c r="B143" s="294"/>
      <c r="C143" s="294"/>
      <c r="D143" s="294"/>
      <c r="E143" s="294"/>
      <c r="F143" s="294"/>
      <c r="G143" s="294"/>
      <c r="H143" s="294"/>
      <c r="I143" s="294"/>
      <c r="J143" s="295"/>
      <c r="K143" s="261" t="s">
        <v>270</v>
      </c>
      <c r="L143" s="301" t="s">
        <v>13</v>
      </c>
      <c r="M143" s="301"/>
      <c r="N143" s="301"/>
      <c r="O143" s="72" t="s">
        <v>16</v>
      </c>
      <c r="Q143" s="304" t="s">
        <v>310</v>
      </c>
      <c r="R143" s="302" t="s">
        <v>97</v>
      </c>
    </row>
    <row r="144" spans="1:18" ht="19.899999999999999" customHeight="1">
      <c r="A144" s="296"/>
      <c r="B144" s="297"/>
      <c r="C144" s="297"/>
      <c r="D144" s="297"/>
      <c r="E144" s="297"/>
      <c r="F144" s="297"/>
      <c r="G144" s="297"/>
      <c r="H144" s="297"/>
      <c r="I144" s="297"/>
      <c r="J144" s="298"/>
      <c r="K144" s="263"/>
      <c r="L144" s="72" t="s">
        <v>17</v>
      </c>
      <c r="M144" s="72" t="s">
        <v>275</v>
      </c>
      <c r="N144" s="301" t="s">
        <v>15</v>
      </c>
      <c r="O144" s="301"/>
      <c r="Q144" s="305"/>
      <c r="R144" s="303"/>
    </row>
    <row r="145" spans="1:18" ht="19.899999999999999" customHeight="1">
      <c r="A145" s="7" t="s">
        <v>9</v>
      </c>
      <c r="B145" s="290"/>
      <c r="C145" s="290"/>
      <c r="D145" s="290"/>
      <c r="E145" s="290"/>
      <c r="F145" s="290"/>
      <c r="G145" s="290"/>
      <c r="H145" s="290"/>
      <c r="I145" s="290"/>
      <c r="J145" s="552"/>
      <c r="K145" s="4"/>
      <c r="L145" s="4"/>
      <c r="M145" s="4"/>
      <c r="N145" s="4"/>
      <c r="O145" s="4"/>
      <c r="Q145" s="219"/>
      <c r="R145" s="288"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Q146" s="214"/>
      <c r="R146" s="289"/>
    </row>
    <row r="147" spans="1:18" ht="19.899999999999999" customHeight="1">
      <c r="A147" s="7" t="s">
        <v>9</v>
      </c>
      <c r="B147" s="290"/>
      <c r="C147" s="290"/>
      <c r="D147" s="290"/>
      <c r="E147" s="290"/>
      <c r="F147" s="290"/>
      <c r="G147" s="290"/>
      <c r="H147" s="290"/>
      <c r="I147" s="290"/>
      <c r="J147" s="552"/>
      <c r="K147" s="4"/>
      <c r="L147" s="4"/>
      <c r="M147" s="4"/>
      <c r="N147" s="4"/>
      <c r="O147" s="4"/>
      <c r="Q147" s="219"/>
      <c r="R147" s="288"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Q148" s="214"/>
      <c r="R148" s="289"/>
    </row>
    <row r="149" spans="1:18" ht="19.899999999999999" customHeight="1">
      <c r="A149" s="7" t="s">
        <v>9</v>
      </c>
      <c r="B149" s="290"/>
      <c r="C149" s="290"/>
      <c r="D149" s="290"/>
      <c r="E149" s="290"/>
      <c r="F149" s="290"/>
      <c r="G149" s="290"/>
      <c r="H149" s="290"/>
      <c r="I149" s="290"/>
      <c r="J149" s="552"/>
      <c r="K149" s="4"/>
      <c r="L149" s="4"/>
      <c r="M149" s="4"/>
      <c r="N149" s="4"/>
      <c r="O149" s="4"/>
      <c r="Q149" s="219"/>
      <c r="R149" s="288"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Q150" s="214"/>
      <c r="R150" s="289"/>
    </row>
    <row r="151" spans="1:18" ht="19.899999999999999" customHeight="1">
      <c r="A151" s="7" t="s">
        <v>9</v>
      </c>
      <c r="B151" s="290"/>
      <c r="C151" s="290"/>
      <c r="D151" s="290"/>
      <c r="E151" s="290"/>
      <c r="F151" s="290"/>
      <c r="G151" s="290"/>
      <c r="H151" s="290"/>
      <c r="I151" s="290"/>
      <c r="J151" s="552"/>
      <c r="K151" s="4"/>
      <c r="L151" s="4"/>
      <c r="M151" s="4"/>
      <c r="N151" s="4"/>
      <c r="O151" s="4"/>
      <c r="Q151" s="219"/>
      <c r="R151" s="288"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Q152" s="214"/>
      <c r="R152" s="289"/>
    </row>
    <row r="153" spans="1:18" ht="19.899999999999999" customHeight="1">
      <c r="A153" s="7" t="s">
        <v>9</v>
      </c>
      <c r="B153" s="290"/>
      <c r="C153" s="290"/>
      <c r="D153" s="290"/>
      <c r="E153" s="290"/>
      <c r="F153" s="290"/>
      <c r="G153" s="290"/>
      <c r="H153" s="290"/>
      <c r="I153" s="290"/>
      <c r="J153" s="552"/>
      <c r="K153" s="4"/>
      <c r="L153" s="4"/>
      <c r="M153" s="4"/>
      <c r="N153" s="4"/>
      <c r="O153" s="4"/>
      <c r="Q153" s="219"/>
      <c r="R153" s="288"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Q154" s="214"/>
      <c r="R154" s="289"/>
    </row>
    <row r="155" spans="1:18" ht="19.899999999999999" customHeight="1">
      <c r="A155" s="270" t="s">
        <v>33</v>
      </c>
      <c r="B155" s="299"/>
      <c r="C155" s="299"/>
      <c r="D155" s="299"/>
      <c r="E155" s="299"/>
      <c r="F155" s="299"/>
      <c r="G155" s="299"/>
      <c r="H155" s="299"/>
      <c r="I155" s="299"/>
      <c r="J155" s="300"/>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5">
    <mergeCell ref="A3:J4"/>
    <mergeCell ref="K3:K4"/>
    <mergeCell ref="L3:N3"/>
    <mergeCell ref="R3:R4"/>
    <mergeCell ref="N4:O4"/>
    <mergeCell ref="B5:J5"/>
    <mergeCell ref="R5:R6"/>
    <mergeCell ref="B13:J13"/>
    <mergeCell ref="R13:R14"/>
    <mergeCell ref="Q3:Q4"/>
    <mergeCell ref="B15:J15"/>
    <mergeCell ref="R15:R16"/>
    <mergeCell ref="B17:J17"/>
    <mergeCell ref="R17:R18"/>
    <mergeCell ref="B7:J7"/>
    <mergeCell ref="R7:R8"/>
    <mergeCell ref="B9:J9"/>
    <mergeCell ref="R9:R10"/>
    <mergeCell ref="B11:J11"/>
    <mergeCell ref="R11:R12"/>
    <mergeCell ref="B25:J25"/>
    <mergeCell ref="R25:R26"/>
    <mergeCell ref="B27:J27"/>
    <mergeCell ref="R27:R28"/>
    <mergeCell ref="B29:J29"/>
    <mergeCell ref="R29:R30"/>
    <mergeCell ref="B19:J19"/>
    <mergeCell ref="R19:R20"/>
    <mergeCell ref="B21:J21"/>
    <mergeCell ref="R21:R22"/>
    <mergeCell ref="B23:J23"/>
    <mergeCell ref="R23:R24"/>
    <mergeCell ref="B31:J31"/>
    <mergeCell ref="R31:R32"/>
    <mergeCell ref="B33:J33"/>
    <mergeCell ref="R33:R34"/>
    <mergeCell ref="A35:J35"/>
    <mergeCell ref="A38:J39"/>
    <mergeCell ref="K38:K39"/>
    <mergeCell ref="L38:N38"/>
    <mergeCell ref="R38:R39"/>
    <mergeCell ref="N39:O39"/>
    <mergeCell ref="Q38:Q39"/>
    <mergeCell ref="B46:J46"/>
    <mergeCell ref="R46:R47"/>
    <mergeCell ref="B48:J48"/>
    <mergeCell ref="R48:R49"/>
    <mergeCell ref="B50:J50"/>
    <mergeCell ref="R50:R51"/>
    <mergeCell ref="B40:J40"/>
    <mergeCell ref="R40:R41"/>
    <mergeCell ref="B42:J42"/>
    <mergeCell ref="R42:R43"/>
    <mergeCell ref="B44:J44"/>
    <mergeCell ref="R44:R45"/>
    <mergeCell ref="B58:J58"/>
    <mergeCell ref="R58:R59"/>
    <mergeCell ref="B60:J60"/>
    <mergeCell ref="R60:R61"/>
    <mergeCell ref="B62:J62"/>
    <mergeCell ref="R62:R63"/>
    <mergeCell ref="B52:J52"/>
    <mergeCell ref="R52:R53"/>
    <mergeCell ref="B54:J54"/>
    <mergeCell ref="R54:R55"/>
    <mergeCell ref="B56:J56"/>
    <mergeCell ref="R56:R57"/>
    <mergeCell ref="A70:J70"/>
    <mergeCell ref="A73:J74"/>
    <mergeCell ref="K73:K74"/>
    <mergeCell ref="L73:N73"/>
    <mergeCell ref="R73:R74"/>
    <mergeCell ref="N74:O74"/>
    <mergeCell ref="B64:J64"/>
    <mergeCell ref="R64:R65"/>
    <mergeCell ref="B66:J66"/>
    <mergeCell ref="R66:R67"/>
    <mergeCell ref="B68:J68"/>
    <mergeCell ref="R68:R69"/>
    <mergeCell ref="Q73:Q74"/>
    <mergeCell ref="B81:J81"/>
    <mergeCell ref="R81:R82"/>
    <mergeCell ref="B83:J83"/>
    <mergeCell ref="R83:R84"/>
    <mergeCell ref="B85:J85"/>
    <mergeCell ref="R85:R86"/>
    <mergeCell ref="B75:J75"/>
    <mergeCell ref="R75:R76"/>
    <mergeCell ref="B77:J77"/>
    <mergeCell ref="R77:R78"/>
    <mergeCell ref="B79:J79"/>
    <mergeCell ref="R79:R80"/>
    <mergeCell ref="B93:J93"/>
    <mergeCell ref="R93:R94"/>
    <mergeCell ref="B95:J95"/>
    <mergeCell ref="R95:R96"/>
    <mergeCell ref="B97:J97"/>
    <mergeCell ref="R97:R98"/>
    <mergeCell ref="B87:J87"/>
    <mergeCell ref="R87:R88"/>
    <mergeCell ref="B89:J89"/>
    <mergeCell ref="R89:R90"/>
    <mergeCell ref="B91:J91"/>
    <mergeCell ref="R91:R92"/>
    <mergeCell ref="A105:J105"/>
    <mergeCell ref="A108:J109"/>
    <mergeCell ref="K108:K109"/>
    <mergeCell ref="L108:N108"/>
    <mergeCell ref="R108:R109"/>
    <mergeCell ref="N109:O109"/>
    <mergeCell ref="B99:J99"/>
    <mergeCell ref="R99:R100"/>
    <mergeCell ref="B101:J101"/>
    <mergeCell ref="R101:R102"/>
    <mergeCell ref="B103:J103"/>
    <mergeCell ref="R103:R104"/>
    <mergeCell ref="Q108:Q109"/>
    <mergeCell ref="B116:J116"/>
    <mergeCell ref="R116:R117"/>
    <mergeCell ref="B118:J118"/>
    <mergeCell ref="R118:R119"/>
    <mergeCell ref="B120:J120"/>
    <mergeCell ref="R120:R121"/>
    <mergeCell ref="B110:J110"/>
    <mergeCell ref="R110:R111"/>
    <mergeCell ref="B112:J112"/>
    <mergeCell ref="R112:R113"/>
    <mergeCell ref="B114:J114"/>
    <mergeCell ref="R114:R115"/>
    <mergeCell ref="B128:J128"/>
    <mergeCell ref="R128:R129"/>
    <mergeCell ref="B130:J130"/>
    <mergeCell ref="R130:R131"/>
    <mergeCell ref="B132:J132"/>
    <mergeCell ref="R132:R133"/>
    <mergeCell ref="B122:J122"/>
    <mergeCell ref="R122:R123"/>
    <mergeCell ref="B124:J124"/>
    <mergeCell ref="R124:R125"/>
    <mergeCell ref="B126:J126"/>
    <mergeCell ref="R126:R127"/>
    <mergeCell ref="A140:J140"/>
    <mergeCell ref="A143:J144"/>
    <mergeCell ref="K143:K144"/>
    <mergeCell ref="L143:N143"/>
    <mergeCell ref="R143:R144"/>
    <mergeCell ref="N144:O144"/>
    <mergeCell ref="B134:J134"/>
    <mergeCell ref="R134:R135"/>
    <mergeCell ref="B136:J136"/>
    <mergeCell ref="R136:R137"/>
    <mergeCell ref="B138:J138"/>
    <mergeCell ref="R138:R139"/>
    <mergeCell ref="Q143:Q144"/>
    <mergeCell ref="B151:J151"/>
    <mergeCell ref="R151:R152"/>
    <mergeCell ref="B153:J153"/>
    <mergeCell ref="R153:R154"/>
    <mergeCell ref="A155:J155"/>
    <mergeCell ref="B145:J145"/>
    <mergeCell ref="R145:R146"/>
    <mergeCell ref="B147:J147"/>
    <mergeCell ref="R147:R148"/>
    <mergeCell ref="B149:J149"/>
    <mergeCell ref="R149:R150"/>
  </mergeCells>
  <phoneticPr fontId="6"/>
  <conditionalFormatting sqref="R35">
    <cfRule type="cellIs" dxfId="4" priority="4" operator="equal">
      <formula>"補助上限額オーバー！"</formula>
    </cfRule>
  </conditionalFormatting>
  <conditionalFormatting sqref="R70">
    <cfRule type="cellIs" dxfId="3" priority="3" operator="equal">
      <formula>"補助上限額オーバー！"</formula>
    </cfRule>
  </conditionalFormatting>
  <conditionalFormatting sqref="R105">
    <cfRule type="cellIs" dxfId="2" priority="2" operator="equal">
      <formula>"補助上限額オーバー！"</formula>
    </cfRule>
  </conditionalFormatting>
  <conditionalFormatting sqref="R140">
    <cfRule type="cellIs" dxfId="1" priority="1" operator="equal">
      <formula>"補助上限額オーバー！"</formula>
    </cfRule>
  </conditionalFormatting>
  <dataValidations count="2">
    <dataValidation operator="greaterThanOrEqual" allowBlank="1" showInputMessage="1" showErrorMessage="1" error="整数を入力してください。" sqref="D154 D6 D8 D10 D12 D14 D16 D18 D20 D22 D24 D26 D28 D30 D32 D34 D41 D43 D45 D47 D49 D51 D53 D55 D57 D59 D61 D63 D65 D67 D69 D76 D78 D80 D82 D84 D86 D88 D90 D92 D94 D96 D98 D100 D102 D104 D111 D113 D115 D117 D119 D121 D123 D125 D127 D129 D131 D133 D135 D137 D139 D146 D148 D150 D152 B149:I149 B147:I147 B145:I145 B138:I138 B136:I136 B134:I134 B132:I132 B130:I130 B128:I128 B126:I126 B124:I124 B122:I122 B120:I120 B118:I118 B116:I116 B114:I114 B112:I112 B110:I110 B103:I103 B99:I99 B97:I97 B95:I95 B93:I93 B91:I91 B89:I89 B87:I87 B85:I85 B83:I83 B81:I81 B79:I79 B77:I77 B75:I75 B101:I101 B68:I68 B66:I66 B64:I64 B62:I62 B60:I60 B58:I58 B56:I56 B54:I54 B52:I52 B50:I50 B48:I48 B46:I46 B44:I44 B42:I42 B40:I40 B33:I33 B31:I31 B29:I29 B27:I27 B25:I25 B23:I23 B21:I21 B19:I19 B17:I17 B15:I15 B13:I13 B11:I11 B9:I9 B7:I7 B5:I5 J150 G152 G154 G6 G8 G10 G12 G14 G16 G18 G20 G22 G24 G26 G28 G30 G32 G34 G41 G43 G45 G47 G49 G51 G53 G55 G57 G59 G61 G63 G65 G67 G69 G76 G78 G80 G82 G84 G86 G88 G90 G92 G94 G96 G98 G100 G102 G104 G111 G113 G115 G117 G119 G121 G123 G125 G127 G129 G131 G133 G135 G137 G139 G146 G148 G150 B151:I151 J152 J154 J6 J8 J10 J12 J14 J16 J18 J20 J22 J24 J26 J28 J30 J32 J34 J41 J43 J45 J47 J49 J51 J53 J55 J57 J59 J61 J63 J65 J67 J69 J76 J78 J80 J82 J84 J86 J88 J90 J92 J94 J96 J98 J100 J102 J104 J111 J113 J115 J117 J119 J121 J123 J125 J127 J129 J131 J133 J135 J137 J139 J146 J148 B153:I153" xr:uid="{32FBC93C-DE83-448F-A256-2B8FDD965D02}"/>
    <dataValidation type="whole" operator="greaterThanOrEqual" allowBlank="1" showInputMessage="1" showErrorMessage="1" error="整数を入力してください。" sqref="O150 F8 I8 O6 A6 C8 A150 I10 O8 A8 C10 F10 C152 F12 I12 O10 A10 C12 O129 O12 A12 C14 F14 I152 I14 F16 I16 O14 A14 C16 O152 I18 O16 A16 C18 F18 A152 F20 I20 O18 A18 C20 C154 A20 C22 F152 I22 O20 F22 F24 I129 O22 A22 C24 I24 I26 O24 A24 C26 F26 A154 F28 I28 O26 A26 C28 C133 O28 A28 C30 F154 I30 F30 F32 I154 O30 A30 C32 I32 I34 O32 A32 C34 F34 O154 A34 C41 F129 I41 O34 F41 F146 I43 O41 A41 C43 F43 I146 O43 A43 C45 F45 I45 F47 I47 O45 A45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C76 F76 I76 O69 O135 F78 I78 O76 A76 C78 A135 I80 O78 A78 C80 F80 C137 F131 I82 O80 A80 C82 F82 O82 A82 C84 F84 I137 I84 F86 I86 O84 A84 C86 O137 I88 O86 A86 C88 F88 A137 F90 I90 O88 A88 C90 C139 A90 C92 F137 I92 O90 F92 F94 I94 O92 A92 C94 A131 I96 O94 A94 C96 F96 A139 F98 I98 O96 A96 C98 C146 O98 A98 C100 F139 I100 F100 F102 I139 O100 A100 C102 I102 I104 O102 A102 C104 F104 O139 A104 C111 F111 I135 O104 I111 F135 I113 O111 A111 C113 F113 I131 O113 A113 C115 F115 I115 F117 I133 O115 A115 C117 I117 O117 A117 C119 F133 I119 F119 F121 I121 O119 A119 C121 C135 I123 O121 A121 C123 F123 A133 F125 I125 O123 A123 C125 O133 A125 C127 F127 I127 O125 O131 C6 F6 O127 A127 C129 I6" xr:uid="{4003D294-6B58-492C-A792-6A4D54D90FE8}">
      <formula1>0</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B8C0BA-60B5-464B-9592-F87DDA8A7FC0}">
          <x14:formula1>
            <xm:f>リスト!$A$3:$A$13</xm:f>
          </x14:formula1>
          <xm:sqref>A5 A153 A151 A149 A147 A145 A138 A136 A134 A132 A130 A128 A126 A124 A122 A120 A118 A116 A114 A112 A110 A103 A101 A99 A97 A95 A93 A91 A89 A87 A85 A83 A81 A79 A77 A75 A68 A66 A64 A62 A60 A58 A56 A54 A52 A50 A48 A46 A44 A42 A40 A33 A31 A29 A27 A25 A23 A21 A19 A17 A15 A13 A11 A9 A7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F4EC-1F65-4119-B884-52CF2281E794}">
  <sheetPr>
    <tabColor theme="8" tint="0.59999389629810485"/>
  </sheetPr>
  <dimension ref="A1:S320"/>
  <sheetViews>
    <sheetView showGridLines="0" view="pageBreakPreview" zoomScaleNormal="100" zoomScaleSheetLayoutView="100" workbookViewId="0">
      <selection activeCell="R29" sqref="R29"/>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274</v>
      </c>
    </row>
    <row r="2" spans="1:19" ht="19.899999999999999" customHeight="1">
      <c r="A2" s="12" t="s">
        <v>324</v>
      </c>
    </row>
    <row r="3" spans="1:19" ht="19.899999999999999" customHeight="1">
      <c r="A3" s="293" t="s">
        <v>8</v>
      </c>
      <c r="B3" s="294"/>
      <c r="C3" s="294"/>
      <c r="D3" s="294"/>
      <c r="E3" s="294"/>
      <c r="F3" s="294"/>
      <c r="G3" s="294"/>
      <c r="H3" s="294"/>
      <c r="I3" s="294"/>
      <c r="J3" s="295"/>
      <c r="K3" s="261" t="s">
        <v>270</v>
      </c>
      <c r="L3" s="301" t="s">
        <v>13</v>
      </c>
      <c r="M3" s="301"/>
      <c r="N3" s="301"/>
      <c r="O3" s="72" t="s">
        <v>16</v>
      </c>
      <c r="P3" s="81"/>
      <c r="R3" s="304" t="s">
        <v>310</v>
      </c>
      <c r="S3" s="302" t="s">
        <v>97</v>
      </c>
    </row>
    <row r="4" spans="1:19" ht="19.899999999999999" customHeight="1">
      <c r="A4" s="296"/>
      <c r="B4" s="297"/>
      <c r="C4" s="297"/>
      <c r="D4" s="297"/>
      <c r="E4" s="297"/>
      <c r="F4" s="297"/>
      <c r="G4" s="297"/>
      <c r="H4" s="297"/>
      <c r="I4" s="297"/>
      <c r="J4" s="298"/>
      <c r="K4" s="263"/>
      <c r="L4" s="72" t="s">
        <v>17</v>
      </c>
      <c r="M4" s="72" t="s">
        <v>275</v>
      </c>
      <c r="N4" s="301" t="s">
        <v>15</v>
      </c>
      <c r="O4" s="301"/>
      <c r="P4" s="81"/>
      <c r="R4" s="305"/>
      <c r="S4" s="303"/>
    </row>
    <row r="5" spans="1:19" ht="19.899999999999999" customHeight="1">
      <c r="A5" s="7" t="s">
        <v>9</v>
      </c>
      <c r="B5" s="290"/>
      <c r="C5" s="291"/>
      <c r="D5" s="291"/>
      <c r="E5" s="291"/>
      <c r="F5" s="291"/>
      <c r="G5" s="291"/>
      <c r="H5" s="291"/>
      <c r="I5" s="291"/>
      <c r="J5" s="292"/>
      <c r="K5" s="4"/>
      <c r="L5" s="4"/>
      <c r="M5" s="4"/>
      <c r="N5" s="4"/>
      <c r="O5" s="4"/>
      <c r="P5" s="118"/>
      <c r="R5" s="213"/>
      <c r="S5" s="288" t="str">
        <f>IF((K6-SUM(M6:O6))=0,"ＯＫ","エラー")</f>
        <v>ＯＫ</v>
      </c>
    </row>
    <row r="6" spans="1:19" ht="19.899999999999999" customHeight="1">
      <c r="A6" s="8"/>
      <c r="B6" s="5" t="s">
        <v>11</v>
      </c>
      <c r="C6" s="9"/>
      <c r="D6" s="9"/>
      <c r="E6" s="5" t="s">
        <v>11</v>
      </c>
      <c r="F6" s="9"/>
      <c r="G6" s="9"/>
      <c r="H6" s="5" t="s">
        <v>11</v>
      </c>
      <c r="I6" s="9"/>
      <c r="J6" s="9"/>
      <c r="K6" s="3">
        <f>IF(I6&gt;0,A6*C6*F6*I6,IF(F6&gt;0,A6*C6*F6,A6*C6))</f>
        <v>0</v>
      </c>
      <c r="L6" s="3">
        <f>K6-O6</f>
        <v>0</v>
      </c>
      <c r="M6" s="3">
        <f>ROUNDDOWN(L6/2,0)</f>
        <v>0</v>
      </c>
      <c r="N6" s="3">
        <f>L6-M6</f>
        <v>0</v>
      </c>
      <c r="O6" s="10">
        <v>0</v>
      </c>
      <c r="P6" s="117"/>
      <c r="R6" s="214"/>
      <c r="S6" s="289"/>
    </row>
    <row r="7" spans="1:19" ht="19.899999999999999" customHeight="1">
      <c r="A7" s="7" t="s">
        <v>9</v>
      </c>
      <c r="B7" s="290"/>
      <c r="C7" s="291"/>
      <c r="D7" s="291"/>
      <c r="E7" s="291"/>
      <c r="F7" s="291"/>
      <c r="G7" s="291"/>
      <c r="H7" s="291"/>
      <c r="I7" s="291"/>
      <c r="J7" s="292"/>
      <c r="K7" s="4"/>
      <c r="L7" s="4"/>
      <c r="M7" s="4"/>
      <c r="N7" s="4"/>
      <c r="O7" s="4"/>
      <c r="P7" s="118"/>
      <c r="R7" s="213"/>
      <c r="S7" s="288" t="str">
        <f>IF((K8-SUM(M8:O8))=0,"ＯＫ","エラー")</f>
        <v>ＯＫ</v>
      </c>
    </row>
    <row r="8" spans="1:19" ht="19.899999999999999" customHeight="1">
      <c r="A8" s="8"/>
      <c r="B8" s="5" t="s">
        <v>11</v>
      </c>
      <c r="C8" s="9"/>
      <c r="D8" s="9"/>
      <c r="E8" s="5" t="s">
        <v>11</v>
      </c>
      <c r="F8" s="9"/>
      <c r="G8" s="9"/>
      <c r="H8" s="5" t="s">
        <v>11</v>
      </c>
      <c r="I8" s="9"/>
      <c r="J8" s="9"/>
      <c r="K8" s="3">
        <f>IF(I8&gt;0,A8*C8*F8*I8,IF(F8&gt;0,A8*C8*F8,A8*C8))</f>
        <v>0</v>
      </c>
      <c r="L8" s="3">
        <f>K8-O8</f>
        <v>0</v>
      </c>
      <c r="M8" s="3">
        <f>ROUNDDOWN(L8/2,0)</f>
        <v>0</v>
      </c>
      <c r="N8" s="3">
        <f>L8-M8</f>
        <v>0</v>
      </c>
      <c r="O8" s="10">
        <v>0</v>
      </c>
      <c r="P8" s="117"/>
      <c r="R8" s="214"/>
      <c r="S8" s="289"/>
    </row>
    <row r="9" spans="1:19" ht="19.899999999999999" customHeight="1">
      <c r="A9" s="7" t="s">
        <v>9</v>
      </c>
      <c r="B9" s="290"/>
      <c r="C9" s="291"/>
      <c r="D9" s="291"/>
      <c r="E9" s="291"/>
      <c r="F9" s="291"/>
      <c r="G9" s="291"/>
      <c r="H9" s="291"/>
      <c r="I9" s="291"/>
      <c r="J9" s="292"/>
      <c r="K9" s="4"/>
      <c r="L9" s="4"/>
      <c r="M9" s="4"/>
      <c r="N9" s="4"/>
      <c r="O9" s="4"/>
      <c r="P9" s="118"/>
      <c r="R9" s="213"/>
      <c r="S9" s="288" t="str">
        <f>IF((K10-SUM(M10:O10))=0,"ＯＫ","エラー")</f>
        <v>ＯＫ</v>
      </c>
    </row>
    <row r="10" spans="1:19" ht="19.899999999999999"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17"/>
      <c r="R10" s="214"/>
      <c r="S10" s="289"/>
    </row>
    <row r="11" spans="1:19" ht="19.899999999999999" customHeight="1">
      <c r="A11" s="7" t="s">
        <v>9</v>
      </c>
      <c r="B11" s="290"/>
      <c r="C11" s="291"/>
      <c r="D11" s="291"/>
      <c r="E11" s="291"/>
      <c r="F11" s="291"/>
      <c r="G11" s="291"/>
      <c r="H11" s="291"/>
      <c r="I11" s="291"/>
      <c r="J11" s="292"/>
      <c r="K11" s="4"/>
      <c r="L11" s="4"/>
      <c r="M11" s="4"/>
      <c r="N11" s="4"/>
      <c r="O11" s="4"/>
      <c r="P11" s="118"/>
      <c r="R11" s="213"/>
      <c r="S11" s="288" t="str">
        <f>IF((K12-SUM(M12:O12))=0,"ＯＫ","エラー")</f>
        <v>ＯＫ</v>
      </c>
    </row>
    <row r="12" spans="1:19" ht="19.899999999999999"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17"/>
      <c r="R12" s="214"/>
      <c r="S12" s="289"/>
    </row>
    <row r="13" spans="1:19" ht="19.899999999999999" customHeight="1">
      <c r="A13" s="7" t="s">
        <v>9</v>
      </c>
      <c r="B13" s="290"/>
      <c r="C13" s="291"/>
      <c r="D13" s="291"/>
      <c r="E13" s="291"/>
      <c r="F13" s="291"/>
      <c r="G13" s="291"/>
      <c r="H13" s="291"/>
      <c r="I13" s="291"/>
      <c r="J13" s="292"/>
      <c r="K13" s="4"/>
      <c r="L13" s="4"/>
      <c r="M13" s="4"/>
      <c r="N13" s="4"/>
      <c r="O13" s="4"/>
      <c r="P13" s="118"/>
      <c r="R13" s="213"/>
      <c r="S13" s="288" t="str">
        <f>IF((K14-SUM(M14:O14))=0,"ＯＫ","エラー")</f>
        <v>ＯＫ</v>
      </c>
    </row>
    <row r="14" spans="1:19" ht="19.899999999999999"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17"/>
      <c r="R14" s="214"/>
      <c r="S14" s="289"/>
    </row>
    <row r="15" spans="1:19" ht="19.899999999999999" customHeight="1">
      <c r="A15" s="270" t="s">
        <v>33</v>
      </c>
      <c r="B15" s="299"/>
      <c r="C15" s="299"/>
      <c r="D15" s="299"/>
      <c r="E15" s="299"/>
      <c r="F15" s="299"/>
      <c r="G15" s="299"/>
      <c r="H15" s="299"/>
      <c r="I15" s="299"/>
      <c r="J15" s="300"/>
      <c r="K15" s="11">
        <f>SUM(K5:K14)</f>
        <v>0</v>
      </c>
      <c r="L15" s="11">
        <f>SUM(L5:L14)</f>
        <v>0</v>
      </c>
      <c r="M15" s="11">
        <f>SUM(M5:M14)</f>
        <v>0</v>
      </c>
      <c r="N15" s="11">
        <f>SUM(N5:N14)</f>
        <v>0</v>
      </c>
      <c r="O15" s="11">
        <f>SUM(O5:O14)</f>
        <v>0</v>
      </c>
      <c r="P15" s="82"/>
      <c r="S15" s="52"/>
    </row>
    <row r="16" spans="1:19" ht="19.899999999999999" customHeight="1"/>
    <row r="17" spans="1:19" ht="19.899999999999999" customHeight="1">
      <c r="A17" s="12" t="s">
        <v>96</v>
      </c>
    </row>
    <row r="18" spans="1:19" ht="19.899999999999999" customHeight="1">
      <c r="A18" s="293" t="s">
        <v>8</v>
      </c>
      <c r="B18" s="294"/>
      <c r="C18" s="294"/>
      <c r="D18" s="294"/>
      <c r="E18" s="294"/>
      <c r="F18" s="294"/>
      <c r="G18" s="294"/>
      <c r="H18" s="294"/>
      <c r="I18" s="294"/>
      <c r="J18" s="295"/>
      <c r="K18" s="261" t="s">
        <v>270</v>
      </c>
      <c r="L18" s="301" t="s">
        <v>13</v>
      </c>
      <c r="M18" s="301"/>
      <c r="N18" s="301"/>
      <c r="O18" s="72" t="s">
        <v>16</v>
      </c>
      <c r="P18" s="261" t="s">
        <v>156</v>
      </c>
      <c r="R18" s="304" t="s">
        <v>310</v>
      </c>
      <c r="S18" s="302" t="s">
        <v>97</v>
      </c>
    </row>
    <row r="19" spans="1:19" ht="19.899999999999999" customHeight="1">
      <c r="A19" s="296"/>
      <c r="B19" s="297"/>
      <c r="C19" s="297"/>
      <c r="D19" s="297"/>
      <c r="E19" s="297"/>
      <c r="F19" s="297"/>
      <c r="G19" s="297"/>
      <c r="H19" s="297"/>
      <c r="I19" s="297"/>
      <c r="J19" s="298"/>
      <c r="K19" s="263"/>
      <c r="L19" s="72" t="s">
        <v>17</v>
      </c>
      <c r="M19" s="72" t="s">
        <v>275</v>
      </c>
      <c r="N19" s="301" t="s">
        <v>15</v>
      </c>
      <c r="O19" s="301"/>
      <c r="P19" s="241"/>
      <c r="R19" s="305"/>
      <c r="S19" s="303"/>
    </row>
    <row r="20" spans="1:19" ht="19.899999999999999" customHeight="1">
      <c r="A20" s="7" t="s">
        <v>9</v>
      </c>
      <c r="B20" s="290"/>
      <c r="C20" s="291"/>
      <c r="D20" s="291"/>
      <c r="E20" s="291"/>
      <c r="F20" s="291"/>
      <c r="G20" s="291"/>
      <c r="H20" s="291"/>
      <c r="I20" s="291"/>
      <c r="J20" s="292"/>
      <c r="K20" s="4"/>
      <c r="L20" s="4"/>
      <c r="M20" s="4"/>
      <c r="N20" s="4"/>
      <c r="O20" s="4"/>
      <c r="P20" s="317"/>
      <c r="R20" s="213"/>
      <c r="S20" s="288" t="str">
        <f t="shared" ref="S20" si="0">IF((K21-SUM(M21:O21))=0,"ＯＫ","エラー")</f>
        <v>ＯＫ</v>
      </c>
    </row>
    <row r="21" spans="1:19" ht="19.899999999999999" customHeight="1">
      <c r="A21" s="8"/>
      <c r="B21" s="5" t="s">
        <v>11</v>
      </c>
      <c r="C21" s="9"/>
      <c r="D21" s="9"/>
      <c r="E21" s="5" t="s">
        <v>11</v>
      </c>
      <c r="F21" s="9"/>
      <c r="G21" s="9"/>
      <c r="H21" s="5" t="s">
        <v>11</v>
      </c>
      <c r="I21" s="9"/>
      <c r="J21" s="9"/>
      <c r="K21" s="3">
        <f>IF(I21&gt;0,A21*C21*F21*I21,IF(F21&gt;0,A21*C21*F21,A21*C21))</f>
        <v>0</v>
      </c>
      <c r="L21" s="3">
        <f>K21-O21</f>
        <v>0</v>
      </c>
      <c r="M21" s="3">
        <f>ROUNDDOWN(L21/2,0)</f>
        <v>0</v>
      </c>
      <c r="N21" s="3">
        <f>L21-M21</f>
        <v>0</v>
      </c>
      <c r="O21" s="10">
        <v>0</v>
      </c>
      <c r="P21" s="318"/>
      <c r="R21" s="214"/>
      <c r="S21" s="289"/>
    </row>
    <row r="22" spans="1:19" ht="19.899999999999999" customHeight="1">
      <c r="A22" s="7" t="s">
        <v>9</v>
      </c>
      <c r="B22" s="290"/>
      <c r="C22" s="291"/>
      <c r="D22" s="291"/>
      <c r="E22" s="291"/>
      <c r="F22" s="291"/>
      <c r="G22" s="291"/>
      <c r="H22" s="291"/>
      <c r="I22" s="291"/>
      <c r="J22" s="292"/>
      <c r="K22" s="4"/>
      <c r="L22" s="4"/>
      <c r="M22" s="4"/>
      <c r="N22" s="4"/>
      <c r="O22" s="4"/>
      <c r="P22" s="317"/>
      <c r="R22" s="213"/>
      <c r="S22" s="288" t="str">
        <f t="shared" ref="S22" si="1">IF((K23-SUM(M23:O23))=0,"ＯＫ","エラー")</f>
        <v>ＯＫ</v>
      </c>
    </row>
    <row r="23" spans="1:19" ht="19.899999999999999" customHeight="1">
      <c r="A23" s="8"/>
      <c r="B23" s="5" t="s">
        <v>11</v>
      </c>
      <c r="C23" s="9"/>
      <c r="D23" s="9"/>
      <c r="E23" s="5" t="s">
        <v>11</v>
      </c>
      <c r="F23" s="9"/>
      <c r="G23" s="9"/>
      <c r="H23" s="5" t="s">
        <v>11</v>
      </c>
      <c r="I23" s="9"/>
      <c r="J23" s="9"/>
      <c r="K23" s="3">
        <f>IF(I23&gt;0,A23*C23*F23*I23,IF(F23&gt;0,A23*C23*F23,A23*C23))</f>
        <v>0</v>
      </c>
      <c r="L23" s="3">
        <f>K23-O23</f>
        <v>0</v>
      </c>
      <c r="M23" s="3">
        <f>ROUNDDOWN(L23/2,0)</f>
        <v>0</v>
      </c>
      <c r="N23" s="3">
        <f>L23-M23</f>
        <v>0</v>
      </c>
      <c r="O23" s="10">
        <v>0</v>
      </c>
      <c r="P23" s="318"/>
      <c r="R23" s="214"/>
      <c r="S23" s="289"/>
    </row>
    <row r="24" spans="1:19" ht="19.899999999999999" customHeight="1">
      <c r="A24" s="7" t="s">
        <v>9</v>
      </c>
      <c r="B24" s="290"/>
      <c r="C24" s="291"/>
      <c r="D24" s="291"/>
      <c r="E24" s="291"/>
      <c r="F24" s="291"/>
      <c r="G24" s="291"/>
      <c r="H24" s="291"/>
      <c r="I24" s="291"/>
      <c r="J24" s="292"/>
      <c r="K24" s="4"/>
      <c r="L24" s="4"/>
      <c r="M24" s="4"/>
      <c r="N24" s="4"/>
      <c r="O24" s="4"/>
      <c r="P24" s="317"/>
      <c r="R24" s="213"/>
      <c r="S24" s="288" t="str">
        <f t="shared" ref="S24" si="2">IF((K25-SUM(M25:O25))=0,"ＯＫ","エラー")</f>
        <v>ＯＫ</v>
      </c>
    </row>
    <row r="25" spans="1:19" ht="19.899999999999999" customHeight="1">
      <c r="A25" s="8"/>
      <c r="B25" s="5" t="s">
        <v>11</v>
      </c>
      <c r="C25" s="9"/>
      <c r="D25" s="9"/>
      <c r="E25" s="5" t="s">
        <v>11</v>
      </c>
      <c r="F25" s="9"/>
      <c r="G25" s="9"/>
      <c r="H25" s="5" t="s">
        <v>11</v>
      </c>
      <c r="I25" s="9"/>
      <c r="J25" s="9"/>
      <c r="K25" s="3">
        <f>IF(I25&gt;0,A25*C25*F25*I25,IF(F25&gt;0,A25*C25*F25,A25*C25))</f>
        <v>0</v>
      </c>
      <c r="L25" s="3">
        <f>K25-O25</f>
        <v>0</v>
      </c>
      <c r="M25" s="3">
        <f>ROUNDDOWN(L25/2,0)</f>
        <v>0</v>
      </c>
      <c r="N25" s="3">
        <f>L25-M25</f>
        <v>0</v>
      </c>
      <c r="O25" s="10">
        <v>0</v>
      </c>
      <c r="P25" s="318"/>
      <c r="R25" s="214"/>
      <c r="S25" s="289"/>
    </row>
    <row r="26" spans="1:19" ht="19.899999999999999" customHeight="1">
      <c r="A26" s="7" t="s">
        <v>9</v>
      </c>
      <c r="B26" s="290"/>
      <c r="C26" s="291"/>
      <c r="D26" s="291"/>
      <c r="E26" s="291"/>
      <c r="F26" s="291"/>
      <c r="G26" s="291"/>
      <c r="H26" s="291"/>
      <c r="I26" s="291"/>
      <c r="J26" s="292"/>
      <c r="K26" s="4"/>
      <c r="L26" s="4"/>
      <c r="M26" s="4"/>
      <c r="N26" s="4"/>
      <c r="O26" s="4"/>
      <c r="P26" s="317"/>
      <c r="R26" s="213"/>
      <c r="S26" s="288" t="str">
        <f t="shared" ref="S26" si="3">IF((K27-SUM(M27:O27))=0,"ＯＫ","エラー")</f>
        <v>ＯＫ</v>
      </c>
    </row>
    <row r="27" spans="1:19" ht="19.899999999999999"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18"/>
      <c r="R27" s="214"/>
      <c r="S27" s="289"/>
    </row>
    <row r="28" spans="1:19" ht="19.899999999999999" customHeight="1">
      <c r="A28" s="7" t="s">
        <v>9</v>
      </c>
      <c r="B28" s="290"/>
      <c r="C28" s="291"/>
      <c r="D28" s="291"/>
      <c r="E28" s="291"/>
      <c r="F28" s="291"/>
      <c r="G28" s="291"/>
      <c r="H28" s="291"/>
      <c r="I28" s="291"/>
      <c r="J28" s="292"/>
      <c r="K28" s="4"/>
      <c r="L28" s="4"/>
      <c r="M28" s="4"/>
      <c r="N28" s="4"/>
      <c r="O28" s="4"/>
      <c r="P28" s="317"/>
      <c r="R28" s="213"/>
      <c r="S28" s="288" t="str">
        <f t="shared" ref="S28" si="4">IF((K29-SUM(M29:O29))=0,"ＯＫ","エラー")</f>
        <v>ＯＫ</v>
      </c>
    </row>
    <row r="29" spans="1:19" ht="19.899999999999999"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18"/>
      <c r="R29" s="214"/>
      <c r="S29" s="289"/>
    </row>
    <row r="30" spans="1:19" ht="19.899999999999999" customHeight="1">
      <c r="A30" s="270" t="s">
        <v>33</v>
      </c>
      <c r="B30" s="299"/>
      <c r="C30" s="299"/>
      <c r="D30" s="299"/>
      <c r="E30" s="299"/>
      <c r="F30" s="299"/>
      <c r="G30" s="299"/>
      <c r="H30" s="299"/>
      <c r="I30" s="299"/>
      <c r="J30" s="300"/>
      <c r="K30" s="11">
        <f>SUM(K20:K29)</f>
        <v>0</v>
      </c>
      <c r="L30" s="11">
        <f>SUM(L20:L29)</f>
        <v>0</v>
      </c>
      <c r="M30" s="11">
        <f>SUM(M20:M29)</f>
        <v>0</v>
      </c>
      <c r="N30" s="11">
        <f>SUM(N20:N29)</f>
        <v>0</v>
      </c>
      <c r="O30" s="11">
        <f>SUM(O20:O29)</f>
        <v>0</v>
      </c>
      <c r="P30" s="11"/>
    </row>
    <row r="31" spans="1:19" ht="19.899999999999999" customHeight="1" thickBot="1"/>
    <row r="32" spans="1:19" ht="19.899999999999999" customHeight="1" thickBot="1">
      <c r="A32" s="309" t="s">
        <v>110</v>
      </c>
      <c r="B32" s="310"/>
      <c r="C32" s="310"/>
      <c r="D32" s="310"/>
      <c r="E32" s="310"/>
      <c r="F32" s="310"/>
      <c r="G32" s="310"/>
      <c r="H32" s="310"/>
      <c r="I32" s="310"/>
      <c r="J32" s="311"/>
      <c r="K32" s="50">
        <f>K15+K30</f>
        <v>0</v>
      </c>
      <c r="L32" s="50">
        <f t="shared" ref="L32:O32" si="5">L15+L30</f>
        <v>0</v>
      </c>
      <c r="M32" s="50">
        <f t="shared" si="5"/>
        <v>0</v>
      </c>
      <c r="N32" s="50">
        <f t="shared" si="5"/>
        <v>0</v>
      </c>
      <c r="O32" s="51">
        <f t="shared" si="5"/>
        <v>0</v>
      </c>
      <c r="P32" s="82"/>
      <c r="S32" s="66" t="str">
        <f>IF(L32&gt;20000000,"補助上限額オーバー！","ＯＫ")</f>
        <v>ＯＫ</v>
      </c>
    </row>
    <row r="33" spans="1:12" ht="19.899999999999999" customHeight="1">
      <c r="A33" s="2" t="s">
        <v>157</v>
      </c>
    </row>
    <row r="34" spans="1:12" ht="19.899999999999999" customHeight="1"/>
    <row r="35" spans="1:12" ht="19.899999999999999" customHeight="1"/>
    <row r="36" spans="1:12" ht="19.899999999999999" customHeight="1">
      <c r="A36" s="2" t="s">
        <v>98</v>
      </c>
    </row>
    <row r="37" spans="1:12" ht="19.899999999999999" customHeight="1">
      <c r="A37" s="2" t="s">
        <v>125</v>
      </c>
    </row>
    <row r="38" spans="1:12" ht="19.899999999999999" customHeight="1">
      <c r="A38" s="2" t="s">
        <v>158</v>
      </c>
    </row>
    <row r="39" spans="1:12" ht="19.899999999999999" customHeight="1">
      <c r="A39" s="2" t="s">
        <v>330</v>
      </c>
    </row>
    <row r="40" spans="1:12" ht="19.899999999999999" customHeight="1"/>
    <row r="41" spans="1:12" ht="19.899999999999999" customHeight="1">
      <c r="A41" s="270" t="s">
        <v>99</v>
      </c>
      <c r="B41" s="322"/>
      <c r="C41" s="322"/>
      <c r="D41" s="322"/>
      <c r="E41" s="271"/>
      <c r="F41" s="323"/>
      <c r="G41" s="324"/>
      <c r="H41" s="325"/>
      <c r="I41" s="325"/>
      <c r="J41" s="325"/>
      <c r="K41" s="326"/>
    </row>
    <row r="42" spans="1:12" ht="19.899999999999999" customHeight="1"/>
    <row r="43" spans="1:12" ht="19.899999999999999" customHeight="1">
      <c r="A43" s="2" t="s">
        <v>100</v>
      </c>
      <c r="B43" s="321"/>
      <c r="C43" s="321"/>
      <c r="D43" s="321"/>
      <c r="E43" s="321"/>
      <c r="F43" s="321"/>
      <c r="G43" s="321"/>
      <c r="H43" s="321"/>
      <c r="I43" s="321"/>
      <c r="J43" s="321"/>
      <c r="K43" s="321"/>
      <c r="L43" s="321"/>
    </row>
    <row r="44" spans="1:12" ht="19.899999999999999" customHeight="1">
      <c r="A44" s="270" t="s">
        <v>101</v>
      </c>
      <c r="B44" s="299"/>
      <c r="C44" s="299"/>
      <c r="D44" s="299"/>
      <c r="E44" s="299"/>
      <c r="F44" s="299"/>
      <c r="G44" s="299"/>
      <c r="H44" s="299"/>
      <c r="I44" s="299"/>
      <c r="J44" s="86"/>
      <c r="K44" s="74" t="s">
        <v>106</v>
      </c>
      <c r="L44" s="74" t="s">
        <v>107</v>
      </c>
    </row>
    <row r="45" spans="1:12" ht="19.899999999999999" customHeight="1">
      <c r="A45" s="314" t="s">
        <v>104</v>
      </c>
      <c r="B45" s="48"/>
      <c r="C45" s="48"/>
      <c r="D45" s="48"/>
      <c r="E45" s="48"/>
      <c r="F45" s="48"/>
      <c r="G45" s="48"/>
      <c r="H45" s="48"/>
      <c r="I45" s="48"/>
      <c r="J45" s="48"/>
      <c r="K45" s="319"/>
      <c r="L45" s="320"/>
    </row>
    <row r="46" spans="1:12" ht="19.899999999999999" customHeight="1">
      <c r="A46" s="315"/>
      <c r="K46" s="320"/>
      <c r="L46" s="320"/>
    </row>
    <row r="47" spans="1:12" ht="19.899999999999999" customHeight="1">
      <c r="A47" s="316"/>
      <c r="B47" s="49" t="s">
        <v>102</v>
      </c>
      <c r="C47" s="49"/>
      <c r="D47" s="49"/>
      <c r="E47" s="312"/>
      <c r="F47" s="313"/>
      <c r="G47" s="313"/>
      <c r="H47" s="49" t="s">
        <v>103</v>
      </c>
      <c r="I47" s="49"/>
      <c r="J47" s="49"/>
      <c r="K47" s="320"/>
      <c r="L47" s="320"/>
    </row>
    <row r="48" spans="1:12" ht="30" customHeight="1">
      <c r="A48" s="306" t="s">
        <v>105</v>
      </c>
      <c r="B48" s="248"/>
      <c r="C48" s="248"/>
      <c r="D48" s="248"/>
      <c r="E48" s="248"/>
      <c r="F48" s="248"/>
      <c r="G48" s="248"/>
      <c r="H48" s="248"/>
      <c r="I48" s="248"/>
      <c r="J48" s="300"/>
      <c r="K48" s="319"/>
      <c r="L48" s="320"/>
    </row>
    <row r="49" spans="1:12" ht="30" customHeight="1">
      <c r="A49" s="306" t="s">
        <v>108</v>
      </c>
      <c r="B49" s="307"/>
      <c r="C49" s="307"/>
      <c r="D49" s="307"/>
      <c r="E49" s="307"/>
      <c r="F49" s="307"/>
      <c r="G49" s="307"/>
      <c r="H49" s="307"/>
      <c r="I49" s="307"/>
      <c r="J49" s="300"/>
      <c r="K49" s="126"/>
      <c r="L49" s="126"/>
    </row>
    <row r="50" spans="1:12" ht="30" customHeight="1">
      <c r="A50" s="306" t="s">
        <v>109</v>
      </c>
      <c r="B50" s="308"/>
      <c r="C50" s="308"/>
      <c r="D50" s="308"/>
      <c r="E50" s="308"/>
      <c r="F50" s="308"/>
      <c r="G50" s="308"/>
      <c r="H50" s="308"/>
      <c r="I50" s="308"/>
      <c r="J50" s="300"/>
      <c r="K50" s="127" t="e">
        <f>K49/K45</f>
        <v>#DIV/0!</v>
      </c>
      <c r="L50" s="127" t="e">
        <f>L49/K45</f>
        <v>#DIV/0!</v>
      </c>
    </row>
    <row r="51" spans="1:12" ht="19.899999999999999" customHeight="1"/>
    <row r="52" spans="1:12" ht="19.899999999999999" customHeight="1">
      <c r="A52" s="2" t="s">
        <v>111</v>
      </c>
      <c r="B52" s="321"/>
      <c r="C52" s="321"/>
      <c r="D52" s="321"/>
      <c r="E52" s="321"/>
      <c r="F52" s="321"/>
      <c r="G52" s="321"/>
      <c r="H52" s="321"/>
      <c r="I52" s="321"/>
      <c r="J52" s="321"/>
      <c r="K52" s="321"/>
      <c r="L52" s="321"/>
    </row>
    <row r="53" spans="1:12" ht="19.899999999999999" customHeight="1">
      <c r="A53" s="270" t="s">
        <v>101</v>
      </c>
      <c r="B53" s="299"/>
      <c r="C53" s="299"/>
      <c r="D53" s="299"/>
      <c r="E53" s="299"/>
      <c r="F53" s="299"/>
      <c r="G53" s="299"/>
      <c r="H53" s="299"/>
      <c r="I53" s="299"/>
      <c r="J53" s="300"/>
      <c r="K53" s="74" t="s">
        <v>106</v>
      </c>
      <c r="L53" s="74" t="s">
        <v>107</v>
      </c>
    </row>
    <row r="54" spans="1:12" ht="19.899999999999999" customHeight="1">
      <c r="A54" s="314" t="s">
        <v>104</v>
      </c>
      <c r="B54" s="48"/>
      <c r="C54" s="48"/>
      <c r="D54" s="48"/>
      <c r="E54" s="48"/>
      <c r="F54" s="48"/>
      <c r="G54" s="48"/>
      <c r="H54" s="48"/>
      <c r="I54" s="48"/>
      <c r="J54" s="48"/>
      <c r="K54" s="319"/>
      <c r="L54" s="320"/>
    </row>
    <row r="55" spans="1:12" ht="19.899999999999999" customHeight="1">
      <c r="A55" s="315"/>
      <c r="K55" s="320"/>
      <c r="L55" s="320"/>
    </row>
    <row r="56" spans="1:12" ht="19.899999999999999" customHeight="1">
      <c r="A56" s="316"/>
      <c r="B56" s="49" t="s">
        <v>102</v>
      </c>
      <c r="C56" s="49"/>
      <c r="D56" s="49"/>
      <c r="E56" s="312"/>
      <c r="F56" s="313"/>
      <c r="G56" s="313"/>
      <c r="H56" s="49" t="s">
        <v>103</v>
      </c>
      <c r="I56" s="49"/>
      <c r="J56" s="49"/>
      <c r="K56" s="320"/>
      <c r="L56" s="320"/>
    </row>
    <row r="57" spans="1:12" ht="30" customHeight="1">
      <c r="A57" s="306" t="s">
        <v>105</v>
      </c>
      <c r="B57" s="248"/>
      <c r="C57" s="248"/>
      <c r="D57" s="248"/>
      <c r="E57" s="248"/>
      <c r="F57" s="248"/>
      <c r="G57" s="248"/>
      <c r="H57" s="248"/>
      <c r="I57" s="248"/>
      <c r="J57" s="300"/>
      <c r="K57" s="319"/>
      <c r="L57" s="320"/>
    </row>
    <row r="58" spans="1:12" ht="30" customHeight="1">
      <c r="A58" s="306" t="s">
        <v>108</v>
      </c>
      <c r="B58" s="307"/>
      <c r="C58" s="307"/>
      <c r="D58" s="307"/>
      <c r="E58" s="307"/>
      <c r="F58" s="307"/>
      <c r="G58" s="307"/>
      <c r="H58" s="307"/>
      <c r="I58" s="307"/>
      <c r="J58" s="300"/>
      <c r="K58" s="126"/>
      <c r="L58" s="126"/>
    </row>
    <row r="59" spans="1:12" ht="30" customHeight="1">
      <c r="A59" s="306" t="s">
        <v>109</v>
      </c>
      <c r="B59" s="308"/>
      <c r="C59" s="308"/>
      <c r="D59" s="308"/>
      <c r="E59" s="308"/>
      <c r="F59" s="308"/>
      <c r="G59" s="308"/>
      <c r="H59" s="308"/>
      <c r="I59" s="308"/>
      <c r="J59" s="300"/>
      <c r="K59" s="127" t="e">
        <f>K58/K54</f>
        <v>#DIV/0!</v>
      </c>
      <c r="L59" s="127" t="e">
        <f>L58/K54</f>
        <v>#DIV/0!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B5:J5"/>
    <mergeCell ref="S5:S6"/>
    <mergeCell ref="A3:J4"/>
    <mergeCell ref="K3:K4"/>
    <mergeCell ref="L3:N3"/>
    <mergeCell ref="S3:S4"/>
    <mergeCell ref="N4:O4"/>
    <mergeCell ref="R3:R4"/>
    <mergeCell ref="B7:J7"/>
    <mergeCell ref="S7:S8"/>
    <mergeCell ref="B9:J9"/>
    <mergeCell ref="S9:S10"/>
    <mergeCell ref="B11:J11"/>
    <mergeCell ref="S11:S12"/>
    <mergeCell ref="B13:J13"/>
    <mergeCell ref="S13:S14"/>
    <mergeCell ref="A15:J15"/>
    <mergeCell ref="A18:J19"/>
    <mergeCell ref="K18:K19"/>
    <mergeCell ref="L18:N18"/>
    <mergeCell ref="P18:P19"/>
    <mergeCell ref="S18:S19"/>
    <mergeCell ref="N19:O19"/>
    <mergeCell ref="R18:R19"/>
    <mergeCell ref="B20:J20"/>
    <mergeCell ref="P20:P21"/>
    <mergeCell ref="S20:S21"/>
    <mergeCell ref="B22:J22"/>
    <mergeCell ref="P22:P23"/>
    <mergeCell ref="S22:S23"/>
    <mergeCell ref="B24:J24"/>
    <mergeCell ref="P24:P25"/>
    <mergeCell ref="S24:S25"/>
    <mergeCell ref="B26:J26"/>
    <mergeCell ref="P26:P27"/>
    <mergeCell ref="S26:S27"/>
    <mergeCell ref="A48:J48"/>
    <mergeCell ref="K48:L48"/>
    <mergeCell ref="B28:J28"/>
    <mergeCell ref="P28:P29"/>
    <mergeCell ref="S28:S29"/>
    <mergeCell ref="A30:J30"/>
    <mergeCell ref="A32:J32"/>
    <mergeCell ref="A41:E41"/>
    <mergeCell ref="F41:K41"/>
    <mergeCell ref="B43:L43"/>
    <mergeCell ref="A44:I44"/>
    <mergeCell ref="A45:A47"/>
    <mergeCell ref="K45:L47"/>
    <mergeCell ref="E47:G47"/>
    <mergeCell ref="A57:J57"/>
    <mergeCell ref="K57:L57"/>
    <mergeCell ref="A58:J58"/>
    <mergeCell ref="A59:J59"/>
    <mergeCell ref="A49:J49"/>
    <mergeCell ref="A50:J50"/>
    <mergeCell ref="B52:L52"/>
    <mergeCell ref="A53:J53"/>
    <mergeCell ref="A54:A56"/>
    <mergeCell ref="K54:L56"/>
    <mergeCell ref="E56:G56"/>
  </mergeCells>
  <phoneticPr fontId="6"/>
  <conditionalFormatting sqref="S32">
    <cfRule type="cellIs" dxfId="0" priority="1" operator="equal">
      <formula>"補助上限額オーバー！"</formula>
    </cfRule>
  </conditionalFormatting>
  <dataValidations count="2">
    <dataValidation operator="greaterThanOrEqual" allowBlank="1" showInputMessage="1" showErrorMessage="1" error="整数を入力してください。" sqref="D29 D6 D8 D10 D12 D14 D21 D23 D25 D27 B24:I24 J25 B28:I28 B22:I22 B20:I20 B13:I13 B11:I11 B9:I9 B7:I7 G27 G29 G6 G8 G10 G12 G14 G21 G23 G25 B26:I26 J27 J29 J6 J8 J10 J12 J14 J21 J23 B5:I5" xr:uid="{D339E53B-77F2-4205-836A-52801384F3CB}"/>
    <dataValidation type="whole" operator="greaterThanOrEqual" allowBlank="1" showInputMessage="1" showErrorMessage="1" error="整数を入力してください。" sqref="A27 F8 I8 O6:P6 A6 C8 C29 I10 O8:P8 A8 C10 F27 F10 F12 I27 O10:P10 A10 C12 I12 O12:P12 A12 C14 F14 I14 O29 F29 I21 O14:P14 A14 C21 F21 F23 I29 O25 A21 C23 I23 I25 O21 A23 C25 F25 O27 C6 F6 O23 A25 C27 A29 I6" xr:uid="{3CE98EC3-7FDB-438D-8521-18326D251576}">
      <formula1>0</formula1>
    </dataValidation>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AC5A9F1-A3EB-4D85-BA36-D2C0E76C5E6D}">
          <x14:formula1>
            <xm:f>リスト!$C$4</xm:f>
          </x14:formula1>
          <xm:sqref>A5 A28 A26 A24 A22 A20 A13 A11 A9 A7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5C4C-0AE1-4D19-97B2-1CAF4C8E40DA}">
  <sheetPr>
    <tabColor theme="8" tint="0.59999389629810485"/>
  </sheetPr>
  <dimension ref="A2:J25"/>
  <sheetViews>
    <sheetView showGridLines="0" view="pageBreakPreview" zoomScaleNormal="100" zoomScaleSheetLayoutView="100" workbookViewId="0">
      <selection activeCell="M18" sqref="M18"/>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6384" width="8.75" style="53"/>
  </cols>
  <sheetData>
    <row r="2" spans="1:10">
      <c r="A2" s="54" t="s">
        <v>113</v>
      </c>
      <c r="B2" s="54"/>
      <c r="E2" s="54"/>
      <c r="F2" s="54"/>
      <c r="G2" s="54"/>
      <c r="H2" s="54"/>
      <c r="I2" s="54"/>
      <c r="J2" s="119"/>
    </row>
    <row r="3" spans="1:10">
      <c r="A3" s="119" t="s">
        <v>243</v>
      </c>
    </row>
    <row r="5" spans="1:10" ht="19.5" thickBot="1">
      <c r="A5" s="56" t="s">
        <v>114</v>
      </c>
      <c r="B5" s="329"/>
      <c r="C5" s="329"/>
      <c r="D5" s="329"/>
      <c r="E5" s="329"/>
      <c r="F5" s="329"/>
      <c r="G5" s="329"/>
      <c r="H5" s="329"/>
      <c r="I5" s="329"/>
      <c r="J5" s="329"/>
    </row>
    <row r="6" spans="1:10">
      <c r="A6" s="330" t="s">
        <v>307</v>
      </c>
      <c r="B6" s="331"/>
      <c r="C6" s="331"/>
      <c r="D6" s="331"/>
      <c r="E6" s="332"/>
      <c r="F6" s="330" t="s">
        <v>116</v>
      </c>
      <c r="G6" s="331"/>
      <c r="H6" s="331"/>
      <c r="I6" s="331"/>
      <c r="J6" s="332"/>
    </row>
    <row r="7" spans="1:10" ht="49.5">
      <c r="A7" s="333" t="s">
        <v>117</v>
      </c>
      <c r="B7" s="334"/>
      <c r="C7" s="75" t="s">
        <v>118</v>
      </c>
      <c r="D7" s="76" t="s">
        <v>123</v>
      </c>
      <c r="E7" s="77" t="s">
        <v>124</v>
      </c>
      <c r="F7" s="333" t="s">
        <v>117</v>
      </c>
      <c r="G7" s="334"/>
      <c r="H7" s="75" t="s">
        <v>118</v>
      </c>
      <c r="I7" s="76" t="s">
        <v>123</v>
      </c>
      <c r="J7" s="77" t="s">
        <v>124</v>
      </c>
    </row>
    <row r="8" spans="1:10">
      <c r="A8" s="327"/>
      <c r="B8" s="328"/>
      <c r="C8" s="62"/>
      <c r="D8" s="63"/>
      <c r="E8" s="57">
        <f>C8*D8</f>
        <v>0</v>
      </c>
      <c r="F8" s="327"/>
      <c r="G8" s="328"/>
      <c r="H8" s="62"/>
      <c r="I8" s="63"/>
      <c r="J8" s="57">
        <f>H8*I8</f>
        <v>0</v>
      </c>
    </row>
    <row r="9" spans="1:10">
      <c r="A9" s="327"/>
      <c r="B9" s="328"/>
      <c r="C9" s="62"/>
      <c r="D9" s="63"/>
      <c r="E9" s="57">
        <f>C9*D9</f>
        <v>0</v>
      </c>
      <c r="F9" s="327"/>
      <c r="G9" s="328"/>
      <c r="H9" s="62"/>
      <c r="I9" s="63"/>
      <c r="J9" s="57">
        <f>H9*I9</f>
        <v>0</v>
      </c>
    </row>
    <row r="10" spans="1:10">
      <c r="A10" s="327"/>
      <c r="B10" s="328"/>
      <c r="C10" s="62"/>
      <c r="D10" s="63"/>
      <c r="E10" s="57">
        <f t="shared" ref="E10:E13" si="0">C10*D10</f>
        <v>0</v>
      </c>
      <c r="F10" s="327"/>
      <c r="G10" s="328"/>
      <c r="H10" s="62"/>
      <c r="I10" s="63"/>
      <c r="J10" s="57">
        <f t="shared" ref="J10:J13" si="1">H10*I10</f>
        <v>0</v>
      </c>
    </row>
    <row r="11" spans="1:10">
      <c r="A11" s="327"/>
      <c r="B11" s="328"/>
      <c r="C11" s="62"/>
      <c r="D11" s="63"/>
      <c r="E11" s="57">
        <f t="shared" si="0"/>
        <v>0</v>
      </c>
      <c r="F11" s="327"/>
      <c r="G11" s="328"/>
      <c r="H11" s="62"/>
      <c r="I11" s="63"/>
      <c r="J11" s="57">
        <f t="shared" si="1"/>
        <v>0</v>
      </c>
    </row>
    <row r="12" spans="1:10">
      <c r="A12" s="327"/>
      <c r="B12" s="328"/>
      <c r="C12" s="62"/>
      <c r="D12" s="63"/>
      <c r="E12" s="57">
        <f t="shared" si="0"/>
        <v>0</v>
      </c>
      <c r="F12" s="327"/>
      <c r="G12" s="328"/>
      <c r="H12" s="62"/>
      <c r="I12" s="63"/>
      <c r="J12" s="57">
        <f t="shared" si="1"/>
        <v>0</v>
      </c>
    </row>
    <row r="13" spans="1:10" ht="19.5" thickBot="1">
      <c r="A13" s="335"/>
      <c r="B13" s="336"/>
      <c r="C13" s="64"/>
      <c r="D13" s="65"/>
      <c r="E13" s="58">
        <f t="shared" si="0"/>
        <v>0</v>
      </c>
      <c r="F13" s="335"/>
      <c r="G13" s="336"/>
      <c r="H13" s="62"/>
      <c r="I13" s="63"/>
      <c r="J13" s="58">
        <f t="shared" si="1"/>
        <v>0</v>
      </c>
    </row>
    <row r="14" spans="1:10" ht="19.5" thickBot="1">
      <c r="A14" s="337" t="s">
        <v>121</v>
      </c>
      <c r="B14" s="338"/>
      <c r="C14" s="59">
        <f>SUM(C8:C13)</f>
        <v>0</v>
      </c>
      <c r="D14" s="60"/>
      <c r="E14" s="61">
        <f>SUM(E8:E13)</f>
        <v>0</v>
      </c>
      <c r="F14" s="337" t="s">
        <v>121</v>
      </c>
      <c r="G14" s="338"/>
      <c r="H14" s="59">
        <f t="shared" ref="H14:J14" si="2">SUM(H8:H13)</f>
        <v>0</v>
      </c>
      <c r="I14" s="60"/>
      <c r="J14" s="61">
        <f t="shared" si="2"/>
        <v>0</v>
      </c>
    </row>
    <row r="16" spans="1:10" ht="19.5" thickBot="1">
      <c r="A16" s="56" t="s">
        <v>122</v>
      </c>
      <c r="B16" s="339"/>
      <c r="C16" s="339"/>
      <c r="D16" s="339"/>
      <c r="E16" s="339"/>
      <c r="F16" s="339"/>
      <c r="G16" s="339"/>
      <c r="H16" s="339"/>
      <c r="I16" s="339"/>
      <c r="J16" s="339"/>
    </row>
    <row r="17" spans="1:10">
      <c r="A17" s="330" t="s">
        <v>307</v>
      </c>
      <c r="B17" s="331"/>
      <c r="C17" s="331"/>
      <c r="D17" s="331"/>
      <c r="E17" s="332"/>
      <c r="F17" s="330" t="s">
        <v>116</v>
      </c>
      <c r="G17" s="331"/>
      <c r="H17" s="331"/>
      <c r="I17" s="331"/>
      <c r="J17" s="332"/>
    </row>
    <row r="18" spans="1:10" ht="49.5">
      <c r="A18" s="333" t="s">
        <v>117</v>
      </c>
      <c r="B18" s="334"/>
      <c r="C18" s="75" t="s">
        <v>118</v>
      </c>
      <c r="D18" s="76" t="s">
        <v>119</v>
      </c>
      <c r="E18" s="77" t="s">
        <v>120</v>
      </c>
      <c r="F18" s="333" t="s">
        <v>117</v>
      </c>
      <c r="G18" s="334"/>
      <c r="H18" s="75" t="s">
        <v>118</v>
      </c>
      <c r="I18" s="76" t="s">
        <v>119</v>
      </c>
      <c r="J18" s="77" t="s">
        <v>120</v>
      </c>
    </row>
    <row r="19" spans="1:10">
      <c r="A19" s="327"/>
      <c r="B19" s="328"/>
      <c r="C19" s="62"/>
      <c r="D19" s="63"/>
      <c r="E19" s="57">
        <f>C19*D19</f>
        <v>0</v>
      </c>
      <c r="F19" s="327"/>
      <c r="G19" s="328"/>
      <c r="H19" s="62"/>
      <c r="I19" s="63"/>
      <c r="J19" s="57">
        <f>H19*I19</f>
        <v>0</v>
      </c>
    </row>
    <row r="20" spans="1:10">
      <c r="A20" s="327"/>
      <c r="B20" s="328"/>
      <c r="C20" s="62"/>
      <c r="D20" s="63"/>
      <c r="E20" s="57">
        <f>C20*D20</f>
        <v>0</v>
      </c>
      <c r="F20" s="327"/>
      <c r="G20" s="328"/>
      <c r="H20" s="62"/>
      <c r="I20" s="63"/>
      <c r="J20" s="57">
        <f>H20*I20</f>
        <v>0</v>
      </c>
    </row>
    <row r="21" spans="1:10">
      <c r="A21" s="327"/>
      <c r="B21" s="328"/>
      <c r="C21" s="62"/>
      <c r="D21" s="63"/>
      <c r="E21" s="57">
        <f t="shared" ref="E21:E24" si="3">C21*D21</f>
        <v>0</v>
      </c>
      <c r="F21" s="327"/>
      <c r="G21" s="328"/>
      <c r="H21" s="62"/>
      <c r="I21" s="63"/>
      <c r="J21" s="57">
        <f t="shared" ref="J21:J24" si="4">H21*I21</f>
        <v>0</v>
      </c>
    </row>
    <row r="22" spans="1:10">
      <c r="A22" s="327"/>
      <c r="B22" s="328"/>
      <c r="C22" s="62"/>
      <c r="D22" s="63"/>
      <c r="E22" s="57">
        <f t="shared" si="3"/>
        <v>0</v>
      </c>
      <c r="F22" s="327"/>
      <c r="G22" s="328"/>
      <c r="H22" s="62"/>
      <c r="I22" s="63"/>
      <c r="J22" s="57">
        <f t="shared" si="4"/>
        <v>0</v>
      </c>
    </row>
    <row r="23" spans="1:10">
      <c r="A23" s="327"/>
      <c r="B23" s="328"/>
      <c r="C23" s="62"/>
      <c r="D23" s="63"/>
      <c r="E23" s="57">
        <f t="shared" si="3"/>
        <v>0</v>
      </c>
      <c r="F23" s="327"/>
      <c r="G23" s="328"/>
      <c r="H23" s="62"/>
      <c r="I23" s="63"/>
      <c r="J23" s="57">
        <f t="shared" si="4"/>
        <v>0</v>
      </c>
    </row>
    <row r="24" spans="1:10" ht="19.5" thickBot="1">
      <c r="A24" s="335"/>
      <c r="B24" s="336"/>
      <c r="C24" s="64"/>
      <c r="D24" s="65"/>
      <c r="E24" s="58">
        <f t="shared" si="3"/>
        <v>0</v>
      </c>
      <c r="F24" s="335"/>
      <c r="G24" s="336"/>
      <c r="H24" s="62"/>
      <c r="I24" s="63"/>
      <c r="J24" s="58">
        <f t="shared" si="4"/>
        <v>0</v>
      </c>
    </row>
    <row r="25" spans="1:10" ht="19.5" thickBot="1">
      <c r="A25" s="337" t="s">
        <v>121</v>
      </c>
      <c r="B25" s="338"/>
      <c r="C25" s="59">
        <f>SUM(C19:C24)</f>
        <v>0</v>
      </c>
      <c r="D25" s="60"/>
      <c r="E25" s="61">
        <f>SUM(E19:E24)</f>
        <v>0</v>
      </c>
      <c r="F25" s="337" t="s">
        <v>121</v>
      </c>
      <c r="G25" s="338"/>
      <c r="H25" s="59">
        <f t="shared" ref="H25" si="5">SUM(H19:H24)</f>
        <v>0</v>
      </c>
      <c r="I25" s="60"/>
      <c r="J25" s="61">
        <f t="shared" ref="J25" si="6">SUM(J19:J24)</f>
        <v>0</v>
      </c>
    </row>
  </sheetData>
  <sheetProtection sheet="1" formatColumns="0"/>
  <mergeCells count="38">
    <mergeCell ref="A8:B8"/>
    <mergeCell ref="F8:G8"/>
    <mergeCell ref="B5:J5"/>
    <mergeCell ref="A6:E6"/>
    <mergeCell ref="F6:J6"/>
    <mergeCell ref="A7:B7"/>
    <mergeCell ref="F7:G7"/>
    <mergeCell ref="A9:B9"/>
    <mergeCell ref="F9:G9"/>
    <mergeCell ref="A10:B10"/>
    <mergeCell ref="F10:G10"/>
    <mergeCell ref="A11:B11"/>
    <mergeCell ref="F11:G11"/>
    <mergeCell ref="A19:B19"/>
    <mergeCell ref="F19:G19"/>
    <mergeCell ref="A12:B12"/>
    <mergeCell ref="F12:G12"/>
    <mergeCell ref="A13:B13"/>
    <mergeCell ref="F13:G13"/>
    <mergeCell ref="A14:B14"/>
    <mergeCell ref="F14:G14"/>
    <mergeCell ref="B16:J16"/>
    <mergeCell ref="A17:E17"/>
    <mergeCell ref="F17:J17"/>
    <mergeCell ref="A18:B18"/>
    <mergeCell ref="F18:G18"/>
    <mergeCell ref="A20:B20"/>
    <mergeCell ref="F20:G20"/>
    <mergeCell ref="A21:B21"/>
    <mergeCell ref="F21:G21"/>
    <mergeCell ref="A22:B22"/>
    <mergeCell ref="F22:G22"/>
    <mergeCell ref="A23:B23"/>
    <mergeCell ref="F23:G23"/>
    <mergeCell ref="A24:B24"/>
    <mergeCell ref="F24:G24"/>
    <mergeCell ref="A25:B25"/>
    <mergeCell ref="F25:G25"/>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2:D25"/>
  <sheetViews>
    <sheetView showGridLines="0" view="pageBreakPreview" topLeftCell="A13" zoomScaleNormal="100" zoomScaleSheetLayoutView="100" workbookViewId="0">
      <selection activeCell="F24" sqref="F24"/>
    </sheetView>
  </sheetViews>
  <sheetFormatPr defaultColWidth="8.75" defaultRowHeight="12"/>
  <cols>
    <col min="1" max="1" width="18.75" style="29" customWidth="1"/>
    <col min="2" max="2" width="28.75" style="29" customWidth="1"/>
    <col min="3" max="3" width="3.25" style="29" bestFit="1" customWidth="1"/>
    <col min="4" max="4" width="28.75" style="29" customWidth="1"/>
    <col min="5" max="16384" width="8.75" style="29"/>
  </cols>
  <sheetData>
    <row r="2" spans="1:4" ht="19.899999999999999" customHeight="1">
      <c r="A2" s="28" t="s">
        <v>6</v>
      </c>
      <c r="B2" s="28"/>
      <c r="C2" s="28"/>
      <c r="D2" s="28"/>
    </row>
    <row r="3" spans="1:4" ht="50.1" customHeight="1">
      <c r="A3" s="87" t="s">
        <v>0</v>
      </c>
      <c r="B3" s="254">
        <f>様式1!B14</f>
        <v>0</v>
      </c>
      <c r="C3" s="255"/>
      <c r="D3" s="256"/>
    </row>
    <row r="4" spans="1:4" ht="78" customHeight="1">
      <c r="A4" s="87" t="s">
        <v>1</v>
      </c>
      <c r="B4" s="244"/>
      <c r="C4" s="253"/>
      <c r="D4" s="238"/>
    </row>
    <row r="5" spans="1:4" ht="34.9" customHeight="1">
      <c r="A5" s="114" t="s">
        <v>2</v>
      </c>
      <c r="B5" s="244"/>
      <c r="C5" s="253"/>
      <c r="D5" s="238"/>
    </row>
    <row r="6" spans="1:4" ht="19.899999999999999" customHeight="1">
      <c r="A6" s="30"/>
      <c r="B6" s="30"/>
      <c r="C6" s="30"/>
      <c r="D6" s="31"/>
    </row>
    <row r="7" spans="1:4" ht="30" customHeight="1">
      <c r="A7" s="250" t="s">
        <v>3</v>
      </c>
      <c r="B7" s="251"/>
      <c r="C7" s="251"/>
      <c r="D7" s="252"/>
    </row>
    <row r="8" spans="1:4" ht="30" customHeight="1">
      <c r="A8" s="87" t="s">
        <v>4</v>
      </c>
      <c r="B8" s="247" t="s">
        <v>92</v>
      </c>
      <c r="C8" s="248"/>
      <c r="D8" s="249"/>
    </row>
    <row r="9" spans="1:4" ht="30" customHeight="1">
      <c r="A9" s="87" t="s">
        <v>165</v>
      </c>
      <c r="B9" s="115"/>
      <c r="C9" s="85" t="s">
        <v>164</v>
      </c>
      <c r="D9" s="124"/>
    </row>
    <row r="10" spans="1:4" ht="64.900000000000006" customHeight="1">
      <c r="A10" s="87" t="s">
        <v>5</v>
      </c>
      <c r="B10" s="244"/>
      <c r="C10" s="245"/>
      <c r="D10" s="246"/>
    </row>
    <row r="11" spans="1:4" ht="30" customHeight="1">
      <c r="A11" s="87" t="s">
        <v>4</v>
      </c>
      <c r="B11" s="247" t="s">
        <v>93</v>
      </c>
      <c r="C11" s="248"/>
      <c r="D11" s="249"/>
    </row>
    <row r="12" spans="1:4" ht="30" customHeight="1">
      <c r="A12" s="87" t="s">
        <v>165</v>
      </c>
      <c r="B12" s="115"/>
      <c r="C12" s="85" t="s">
        <v>164</v>
      </c>
      <c r="D12" s="124"/>
    </row>
    <row r="13" spans="1:4" ht="64.900000000000006" customHeight="1">
      <c r="A13" s="87" t="s">
        <v>5</v>
      </c>
      <c r="B13" s="244"/>
      <c r="C13" s="245"/>
      <c r="D13" s="246"/>
    </row>
    <row r="14" spans="1:4" ht="30" customHeight="1">
      <c r="A14" s="87" t="s">
        <v>4</v>
      </c>
      <c r="B14" s="247" t="s">
        <v>321</v>
      </c>
      <c r="C14" s="248"/>
      <c r="D14" s="249"/>
    </row>
    <row r="15" spans="1:4" ht="30" customHeight="1">
      <c r="A15" s="87" t="s">
        <v>165</v>
      </c>
      <c r="B15" s="115"/>
      <c r="C15" s="85" t="s">
        <v>164</v>
      </c>
      <c r="D15" s="124"/>
    </row>
    <row r="16" spans="1:4" ht="64.900000000000006" customHeight="1">
      <c r="A16" s="87" t="s">
        <v>5</v>
      </c>
      <c r="B16" s="244"/>
      <c r="C16" s="245"/>
      <c r="D16" s="246"/>
    </row>
    <row r="17" spans="1:4" ht="30" customHeight="1">
      <c r="A17" s="87" t="s">
        <v>4</v>
      </c>
      <c r="B17" s="247" t="s">
        <v>225</v>
      </c>
      <c r="C17" s="248"/>
      <c r="D17" s="249"/>
    </row>
    <row r="18" spans="1:4" ht="30" customHeight="1">
      <c r="A18" s="87" t="s">
        <v>165</v>
      </c>
      <c r="B18" s="115"/>
      <c r="C18" s="85" t="s">
        <v>164</v>
      </c>
      <c r="D18" s="124"/>
    </row>
    <row r="19" spans="1:4" ht="64.900000000000006" customHeight="1">
      <c r="A19" s="87" t="s">
        <v>5</v>
      </c>
      <c r="B19" s="244"/>
      <c r="C19" s="245"/>
      <c r="D19" s="246"/>
    </row>
    <row r="20" spans="1:4" ht="30" customHeight="1">
      <c r="A20" s="87" t="s">
        <v>4</v>
      </c>
      <c r="B20" s="247" t="s">
        <v>94</v>
      </c>
      <c r="C20" s="248"/>
      <c r="D20" s="249"/>
    </row>
    <row r="21" spans="1:4" ht="30" customHeight="1">
      <c r="A21" s="87" t="s">
        <v>165</v>
      </c>
      <c r="B21" s="115"/>
      <c r="C21" s="85" t="s">
        <v>164</v>
      </c>
      <c r="D21" s="124"/>
    </row>
    <row r="22" spans="1:4" ht="64.900000000000006" customHeight="1">
      <c r="A22" s="87" t="s">
        <v>5</v>
      </c>
      <c r="B22" s="244"/>
      <c r="C22" s="245"/>
      <c r="D22" s="246"/>
    </row>
    <row r="23" spans="1:4" ht="30" customHeight="1">
      <c r="A23" s="87" t="s">
        <v>4</v>
      </c>
      <c r="B23" s="247" t="s">
        <v>95</v>
      </c>
      <c r="C23" s="248"/>
      <c r="D23" s="249"/>
    </row>
    <row r="24" spans="1:4" ht="30" customHeight="1">
      <c r="A24" s="87" t="s">
        <v>165</v>
      </c>
      <c r="B24" s="115"/>
      <c r="C24" s="85" t="s">
        <v>164</v>
      </c>
      <c r="D24" s="124"/>
    </row>
    <row r="25" spans="1:4" ht="64.900000000000006" customHeight="1">
      <c r="A25" s="87" t="s">
        <v>5</v>
      </c>
      <c r="B25" s="244"/>
      <c r="C25" s="245"/>
      <c r="D25" s="246"/>
    </row>
  </sheetData>
  <sheetProtection formatRows="0"/>
  <mergeCells count="16">
    <mergeCell ref="A7:D7"/>
    <mergeCell ref="B10:D10"/>
    <mergeCell ref="B4:D4"/>
    <mergeCell ref="B3:D3"/>
    <mergeCell ref="B5:D5"/>
    <mergeCell ref="B8:D8"/>
    <mergeCell ref="B22:D22"/>
    <mergeCell ref="B23:D23"/>
    <mergeCell ref="B25:D25"/>
    <mergeCell ref="B11:D11"/>
    <mergeCell ref="B13:D13"/>
    <mergeCell ref="B17:D17"/>
    <mergeCell ref="B19:D19"/>
    <mergeCell ref="B20:D20"/>
    <mergeCell ref="B14:D14"/>
    <mergeCell ref="B16:D16"/>
  </mergeCells>
  <phoneticPr fontId="6"/>
  <dataValidations count="4">
    <dataValidation type="date" allowBlank="1" showInputMessage="1" showErrorMessage="1" error="令和4年4月1日～令和5年1月31日の日付を入力してください。" sqref="D18" xr:uid="{B317F0B8-87D4-44BC-A887-9D476DF9F524}">
      <formula1>44652</formula1>
      <formula2>45016</formula2>
    </dataValidation>
    <dataValidation type="date" allowBlank="1" showInputMessage="1" showErrorMessage="1" error="令和4年2月1日～令和5年1月31日の日付を入力してください。" sqref="D24" xr:uid="{E0F14C82-6B72-47E8-93DD-2210CDD9EA9B}">
      <formula1>44593</formula1>
      <formula2>45016</formula2>
    </dataValidation>
    <dataValidation type="date" allowBlank="1" showInputMessage="1" showErrorMessage="1" error="令和4年2月1日～令和5年1月31日の日付を入力してください。" sqref="B9 D9 B12 D12 B15 D15 B21 D21 B24" xr:uid="{4B033616-FB0C-4D09-9FD1-636478BF7CAE}">
      <formula1>44593</formula1>
      <formula2>45016</formula2>
    </dataValidation>
    <dataValidation type="date" allowBlank="1" showInputMessage="1" showErrorMessage="1" error="令和4年4月1日～令和5年1月31日の日付を入力してください。" sqref="B18" xr:uid="{2E594C28-8798-47E5-8E87-C6855B85244C}">
      <formula1>44652</formula1>
      <formula2>45016</formula2>
    </dataValidation>
  </dataValidations>
  <printOptions verticalCentered="1"/>
  <pageMargins left="0.70866141732283472" right="0.70866141732283472" top="0.55118110236220474" bottom="0.55118110236220474" header="0.31496062992125984" footer="0.31496062992125984"/>
  <pageSetup paperSize="9" orientation="portrait" r:id="rId1"/>
  <rowBreaks count="1" manualBreakCount="1">
    <brk id="1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FC16-5947-4193-8128-42831A2CF9EF}">
  <sheetPr codeName="Sheet4">
    <tabColor theme="9" tint="0.59999389629810485"/>
  </sheetPr>
  <dimension ref="A1:J22"/>
  <sheetViews>
    <sheetView showGridLines="0" view="pageBreakPreview" zoomScaleNormal="100" zoomScaleSheetLayoutView="100" workbookViewId="0">
      <selection activeCell="D6" sqref="D6"/>
    </sheetView>
  </sheetViews>
  <sheetFormatPr defaultColWidth="8.75" defaultRowHeight="11.25"/>
  <cols>
    <col min="1" max="2" width="3.25" style="2" customWidth="1"/>
    <col min="3" max="3" width="20.75" style="2" customWidth="1"/>
    <col min="4" max="8" width="11.75" style="2" customWidth="1"/>
    <col min="9" max="9" width="8.75" style="2"/>
    <col min="10" max="10" width="37.5" style="2" customWidth="1"/>
    <col min="11" max="16384" width="8.75" style="2"/>
  </cols>
  <sheetData>
    <row r="1" spans="1:10" ht="19.899999999999999" customHeight="1">
      <c r="A1" s="2" t="s">
        <v>63</v>
      </c>
    </row>
    <row r="2" spans="1:10" ht="19.899999999999999" customHeight="1">
      <c r="A2" s="2" t="s">
        <v>64</v>
      </c>
    </row>
    <row r="3" spans="1:10" ht="34.9" customHeight="1" thickBot="1">
      <c r="A3" s="265" t="s">
        <v>53</v>
      </c>
      <c r="B3" s="265"/>
      <c r="C3" s="265"/>
      <c r="D3" s="71" t="s">
        <v>322</v>
      </c>
      <c r="E3" s="276" t="s">
        <v>60</v>
      </c>
      <c r="F3" s="277"/>
      <c r="G3" s="265" t="s">
        <v>61</v>
      </c>
      <c r="H3" s="264"/>
    </row>
    <row r="4" spans="1:10" ht="42" customHeight="1" thickTop="1">
      <c r="A4" s="258" t="s">
        <v>52</v>
      </c>
      <c r="B4" s="268" t="s">
        <v>54</v>
      </c>
      <c r="C4" s="269"/>
      <c r="D4" s="23"/>
      <c r="E4" s="278"/>
      <c r="F4" s="279"/>
      <c r="G4" s="278"/>
      <c r="H4" s="279"/>
    </row>
    <row r="5" spans="1:10" ht="42" customHeight="1">
      <c r="A5" s="266"/>
      <c r="B5" s="270" t="s">
        <v>55</v>
      </c>
      <c r="C5" s="271"/>
      <c r="D5" s="11">
        <f>SUM(D4)</f>
        <v>0</v>
      </c>
      <c r="E5" s="280"/>
      <c r="F5" s="281"/>
      <c r="G5" s="280"/>
      <c r="H5" s="281"/>
    </row>
    <row r="6" spans="1:10" ht="42" customHeight="1">
      <c r="A6" s="266"/>
      <c r="B6" s="270" t="s">
        <v>56</v>
      </c>
      <c r="C6" s="271"/>
      <c r="D6" s="22">
        <f>G22+H22</f>
        <v>0</v>
      </c>
      <c r="E6" s="280"/>
      <c r="F6" s="281"/>
      <c r="G6" s="280"/>
      <c r="H6" s="281"/>
    </row>
    <row r="7" spans="1:10" ht="42" customHeight="1">
      <c r="A7" s="266"/>
      <c r="B7" s="272" t="s">
        <v>57</v>
      </c>
      <c r="C7" s="273"/>
      <c r="D7" s="22"/>
      <c r="E7" s="282"/>
      <c r="F7" s="283"/>
      <c r="G7" s="282"/>
      <c r="H7" s="283"/>
    </row>
    <row r="8" spans="1:10" ht="42" customHeight="1" thickBot="1">
      <c r="A8" s="260"/>
      <c r="B8" s="274" t="s">
        <v>58</v>
      </c>
      <c r="C8" s="275"/>
      <c r="D8" s="25">
        <f>F22</f>
        <v>0</v>
      </c>
      <c r="E8" s="284"/>
      <c r="F8" s="285"/>
      <c r="G8" s="284"/>
      <c r="H8" s="285"/>
      <c r="J8" s="129" t="s">
        <v>305</v>
      </c>
    </row>
    <row r="9" spans="1:10" ht="34.9" customHeight="1" thickTop="1">
      <c r="A9" s="267" t="s">
        <v>59</v>
      </c>
      <c r="B9" s="257"/>
      <c r="C9" s="257"/>
      <c r="D9" s="26">
        <f>D5+D6+D8</f>
        <v>0</v>
      </c>
      <c r="E9" s="286"/>
      <c r="F9" s="287"/>
      <c r="G9" s="286"/>
      <c r="H9" s="287"/>
      <c r="J9" s="128" t="str">
        <f>IF(D9=D22,"OK","①収入合計と②支出合計を一致させてください")</f>
        <v>OK</v>
      </c>
    </row>
    <row r="11" spans="1:10" ht="19.899999999999999" customHeight="1"/>
    <row r="12" spans="1:10" ht="19.899999999999999" customHeight="1">
      <c r="A12" s="2" t="s">
        <v>62</v>
      </c>
      <c r="H12" s="223" t="s">
        <v>323</v>
      </c>
    </row>
    <row r="13" spans="1:10" ht="15.75">
      <c r="A13" s="263" t="s">
        <v>51</v>
      </c>
      <c r="B13" s="263"/>
      <c r="C13" s="263"/>
      <c r="D13" s="263" t="s">
        <v>45</v>
      </c>
      <c r="E13" s="261" t="s">
        <v>50</v>
      </c>
      <c r="F13" s="262"/>
      <c r="G13" s="262"/>
      <c r="H13" s="72" t="s">
        <v>49</v>
      </c>
    </row>
    <row r="14" spans="1:10" ht="34.9" customHeight="1" thickBot="1">
      <c r="A14" s="265"/>
      <c r="B14" s="265"/>
      <c r="C14" s="265"/>
      <c r="D14" s="264"/>
      <c r="E14" s="73" t="s">
        <v>46</v>
      </c>
      <c r="F14" s="73" t="s">
        <v>47</v>
      </c>
      <c r="G14" s="265" t="s">
        <v>48</v>
      </c>
      <c r="H14" s="264"/>
    </row>
    <row r="15" spans="1:10" ht="34.9" customHeight="1" thickTop="1">
      <c r="A15" s="258" t="s">
        <v>39</v>
      </c>
      <c r="B15" s="14" t="s">
        <v>40</v>
      </c>
      <c r="C15" s="15"/>
      <c r="D15" s="24">
        <f>SUM(D16:D20)</f>
        <v>0</v>
      </c>
      <c r="E15" s="24">
        <f t="shared" ref="E15:H15" si="0">SUM(E16:E20)</f>
        <v>0</v>
      </c>
      <c r="F15" s="24">
        <f t="shared" si="0"/>
        <v>0</v>
      </c>
      <c r="G15" s="24">
        <f t="shared" si="0"/>
        <v>0</v>
      </c>
      <c r="H15" s="24">
        <f t="shared" si="0"/>
        <v>0</v>
      </c>
      <c r="J15" s="129" t="s">
        <v>306</v>
      </c>
    </row>
    <row r="16" spans="1:10" ht="34.9" customHeight="1">
      <c r="A16" s="259"/>
      <c r="B16" s="14"/>
      <c r="C16" s="16" t="s">
        <v>41</v>
      </c>
      <c r="D16" s="19">
        <f>'様式4-1'!K165</f>
        <v>0</v>
      </c>
      <c r="E16" s="19">
        <f>D16-H16</f>
        <v>0</v>
      </c>
      <c r="F16" s="19">
        <f>ROUNDDOWN(E16/2/1000,0)*1000</f>
        <v>0</v>
      </c>
      <c r="G16" s="19">
        <f>E16-F16</f>
        <v>0</v>
      </c>
      <c r="H16" s="19">
        <f>'様式4-1'!O165</f>
        <v>0</v>
      </c>
      <c r="J16" s="47" t="str">
        <f>IF(E16&gt;4000000,"補助上限額オーバー！","OK")</f>
        <v>OK</v>
      </c>
    </row>
    <row r="17" spans="1:10" ht="34.9" customHeight="1">
      <c r="A17" s="259"/>
      <c r="B17" s="14"/>
      <c r="C17" s="17" t="s">
        <v>42</v>
      </c>
      <c r="D17" s="20">
        <f>'様式4-1'!K200</f>
        <v>0</v>
      </c>
      <c r="E17" s="20">
        <f t="shared" ref="E17:E21" si="1">D17-H17</f>
        <v>0</v>
      </c>
      <c r="F17" s="20">
        <f>ROUNDDOWN(E17/2/1000,0)*1000</f>
        <v>0</v>
      </c>
      <c r="G17" s="20">
        <f>E17-F17</f>
        <v>0</v>
      </c>
      <c r="H17" s="20">
        <f>'様式4-1'!O200</f>
        <v>0</v>
      </c>
      <c r="J17" s="47" t="str">
        <f>IF(E17&gt;3000000,"補助上限額オーバー！","OK")</f>
        <v>OK</v>
      </c>
    </row>
    <row r="18" spans="1:10" ht="34.9" customHeight="1">
      <c r="A18" s="259"/>
      <c r="B18" s="14"/>
      <c r="C18" s="17" t="s">
        <v>65</v>
      </c>
      <c r="D18" s="20">
        <f>'様式4-2'!K32</f>
        <v>0</v>
      </c>
      <c r="E18" s="20">
        <f t="shared" si="1"/>
        <v>0</v>
      </c>
      <c r="F18" s="20">
        <f>ROUNDDOWN(E18/2/1000,0)*1000</f>
        <v>0</v>
      </c>
      <c r="G18" s="20">
        <f>E18-F18</f>
        <v>0</v>
      </c>
      <c r="H18" s="20">
        <f>'様式4-2'!O32</f>
        <v>0</v>
      </c>
      <c r="J18" s="47" t="str">
        <f>IF(E18&gt;20000000,"補助上限額オーバー！","OK")</f>
        <v>OK</v>
      </c>
    </row>
    <row r="19" spans="1:10" ht="34.9" customHeight="1">
      <c r="A19" s="259"/>
      <c r="B19" s="14"/>
      <c r="C19" s="17" t="s">
        <v>43</v>
      </c>
      <c r="D19" s="20">
        <f>'様式4-1'!K235</f>
        <v>0</v>
      </c>
      <c r="E19" s="20">
        <f t="shared" si="1"/>
        <v>0</v>
      </c>
      <c r="F19" s="20">
        <f t="shared" ref="F19:F21" si="2">ROUNDDOWN(E19/2/1000,0)*1000</f>
        <v>0</v>
      </c>
      <c r="G19" s="20">
        <f t="shared" ref="G19:G21" si="3">E19-F19</f>
        <v>0</v>
      </c>
      <c r="H19" s="20">
        <f>'様式4-1'!O235</f>
        <v>0</v>
      </c>
      <c r="J19" s="47" t="str">
        <f>IF(E19&gt;4000000,"補助上限額オーバー！","OK")</f>
        <v>OK</v>
      </c>
    </row>
    <row r="20" spans="1:10" ht="34.9" customHeight="1">
      <c r="A20" s="259"/>
      <c r="B20" s="15"/>
      <c r="C20" s="18" t="s">
        <v>273</v>
      </c>
      <c r="D20" s="21">
        <f>'様式4-1'!K270</f>
        <v>0</v>
      </c>
      <c r="E20" s="21">
        <f t="shared" si="1"/>
        <v>0</v>
      </c>
      <c r="F20" s="21">
        <f t="shared" si="2"/>
        <v>0</v>
      </c>
      <c r="G20" s="21">
        <f t="shared" si="3"/>
        <v>0</v>
      </c>
      <c r="H20" s="21">
        <f>'様式4-1'!O270</f>
        <v>0</v>
      </c>
      <c r="J20" s="47" t="str">
        <f>IF(E20&gt;20000000,"補助上限額オーバー！","OK")</f>
        <v>OK</v>
      </c>
    </row>
    <row r="21" spans="1:10" ht="34.9" customHeight="1" thickBot="1">
      <c r="A21" s="260"/>
      <c r="B21" s="13" t="s">
        <v>44</v>
      </c>
      <c r="C21" s="13"/>
      <c r="D21" s="25">
        <f>'様式4-1'!K285</f>
        <v>0</v>
      </c>
      <c r="E21" s="25">
        <f t="shared" si="1"/>
        <v>0</v>
      </c>
      <c r="F21" s="25">
        <f t="shared" si="2"/>
        <v>0</v>
      </c>
      <c r="G21" s="25">
        <f t="shared" si="3"/>
        <v>0</v>
      </c>
      <c r="H21" s="25">
        <f>'様式4-1'!O285</f>
        <v>0</v>
      </c>
    </row>
    <row r="22" spans="1:10" ht="34.9" customHeight="1" thickTop="1">
      <c r="A22" s="257" t="s">
        <v>66</v>
      </c>
      <c r="B22" s="257"/>
      <c r="C22" s="257"/>
      <c r="D22" s="26">
        <f>D15+D21</f>
        <v>0</v>
      </c>
      <c r="E22" s="26">
        <f t="shared" ref="E22:H22" si="4">E15+E21</f>
        <v>0</v>
      </c>
      <c r="F22" s="26">
        <f t="shared" si="4"/>
        <v>0</v>
      </c>
      <c r="G22" s="26">
        <f t="shared" si="4"/>
        <v>0</v>
      </c>
      <c r="H22" s="26">
        <f t="shared" si="4"/>
        <v>0</v>
      </c>
    </row>
  </sheetData>
  <mergeCells count="28">
    <mergeCell ref="G9:H9"/>
    <mergeCell ref="G4:H4"/>
    <mergeCell ref="G5:H5"/>
    <mergeCell ref="G6:H6"/>
    <mergeCell ref="G7:H7"/>
    <mergeCell ref="G8:H8"/>
    <mergeCell ref="G3:H3"/>
    <mergeCell ref="A4:A8"/>
    <mergeCell ref="A9:C9"/>
    <mergeCell ref="B4:C4"/>
    <mergeCell ref="B5:C5"/>
    <mergeCell ref="B6:C6"/>
    <mergeCell ref="B7:C7"/>
    <mergeCell ref="B8:C8"/>
    <mergeCell ref="E3:F3"/>
    <mergeCell ref="E4:F4"/>
    <mergeCell ref="E5:F5"/>
    <mergeCell ref="E6:F6"/>
    <mergeCell ref="E7:F7"/>
    <mergeCell ref="E8:F8"/>
    <mergeCell ref="A3:C3"/>
    <mergeCell ref="E9:F9"/>
    <mergeCell ref="A22:C22"/>
    <mergeCell ref="A15:A21"/>
    <mergeCell ref="E13:G13"/>
    <mergeCell ref="D13:D14"/>
    <mergeCell ref="G14:H14"/>
    <mergeCell ref="A13:C14"/>
  </mergeCells>
  <phoneticPr fontId="6"/>
  <conditionalFormatting sqref="J9">
    <cfRule type="cellIs" dxfId="55" priority="2" operator="equal">
      <formula>"①収入合計と②支出合計を一致させてください"</formula>
    </cfRule>
  </conditionalFormatting>
  <conditionalFormatting sqref="J16:J20">
    <cfRule type="cellIs" dxfId="54"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0483-D55C-4DD9-B263-0D43FC79180C}">
  <sheetPr codeName="Sheet5">
    <tabColor theme="9" tint="0.59999389629810485"/>
  </sheetPr>
  <dimension ref="A1:R560"/>
  <sheetViews>
    <sheetView showGridLines="0" view="pageBreakPreview" topLeftCell="A258" zoomScaleNormal="100" zoomScaleSheetLayoutView="100" workbookViewId="0">
      <selection activeCell="B17" sqref="B17:J17"/>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8" width="18.625" style="2" customWidth="1"/>
    <col min="19" max="16384" width="8.75" style="2"/>
  </cols>
  <sheetData>
    <row r="1" spans="1:18" ht="19.899999999999999" customHeight="1">
      <c r="A1" s="2" t="s">
        <v>7</v>
      </c>
    </row>
    <row r="2" spans="1:18" ht="19.899999999999999" customHeight="1">
      <c r="A2" s="12" t="s">
        <v>34</v>
      </c>
    </row>
    <row r="3" spans="1:18" ht="19.899999999999999" customHeight="1">
      <c r="A3" s="293" t="s">
        <v>8</v>
      </c>
      <c r="B3" s="294"/>
      <c r="C3" s="294"/>
      <c r="D3" s="294"/>
      <c r="E3" s="294"/>
      <c r="F3" s="294"/>
      <c r="G3" s="294"/>
      <c r="H3" s="294"/>
      <c r="I3" s="294"/>
      <c r="J3" s="295"/>
      <c r="K3" s="263" t="s">
        <v>12</v>
      </c>
      <c r="L3" s="301" t="s">
        <v>13</v>
      </c>
      <c r="M3" s="301"/>
      <c r="N3" s="301"/>
      <c r="O3" s="72" t="s">
        <v>16</v>
      </c>
      <c r="Q3" s="304" t="s">
        <v>310</v>
      </c>
      <c r="R3" s="302" t="s">
        <v>97</v>
      </c>
    </row>
    <row r="4" spans="1:18" ht="19.899999999999999" customHeight="1">
      <c r="A4" s="296"/>
      <c r="B4" s="297"/>
      <c r="C4" s="297"/>
      <c r="D4" s="297"/>
      <c r="E4" s="297"/>
      <c r="F4" s="297"/>
      <c r="G4" s="297"/>
      <c r="H4" s="297"/>
      <c r="I4" s="297"/>
      <c r="J4" s="298"/>
      <c r="K4" s="263"/>
      <c r="L4" s="72" t="s">
        <v>17</v>
      </c>
      <c r="M4" s="72" t="s">
        <v>14</v>
      </c>
      <c r="N4" s="301" t="s">
        <v>15</v>
      </c>
      <c r="O4" s="301"/>
      <c r="Q4" s="305"/>
      <c r="R4" s="303"/>
    </row>
    <row r="5" spans="1:18" ht="19.899999999999999" customHeight="1">
      <c r="A5" s="7" t="s">
        <v>9</v>
      </c>
      <c r="B5" s="290"/>
      <c r="C5" s="291"/>
      <c r="D5" s="291"/>
      <c r="E5" s="291"/>
      <c r="F5" s="291"/>
      <c r="G5" s="291"/>
      <c r="H5" s="291"/>
      <c r="I5" s="291"/>
      <c r="J5" s="292"/>
      <c r="K5" s="4"/>
      <c r="L5" s="4"/>
      <c r="M5" s="4"/>
      <c r="N5" s="4"/>
      <c r="O5" s="4"/>
      <c r="Q5" s="213"/>
      <c r="R5" s="288" t="str">
        <f>IF((K6-SUM(M6:O6))=0,"ＯＫ","エラー")</f>
        <v>ＯＫ</v>
      </c>
    </row>
    <row r="6" spans="1:18" ht="19.899999999999999" customHeight="1">
      <c r="A6" s="8"/>
      <c r="B6" s="5" t="s">
        <v>11</v>
      </c>
      <c r="C6" s="9"/>
      <c r="D6" s="9"/>
      <c r="E6" s="5" t="s">
        <v>11</v>
      </c>
      <c r="F6" s="9"/>
      <c r="G6" s="9"/>
      <c r="H6" s="5" t="s">
        <v>11</v>
      </c>
      <c r="I6" s="9"/>
      <c r="J6" s="9"/>
      <c r="K6" s="3">
        <f>IF(I6&gt;0,A6*C6*F6*I6,IF(F6&gt;0,A6*C6*F6,A6*C6))</f>
        <v>0</v>
      </c>
      <c r="L6" s="3">
        <f>K6-O6</f>
        <v>0</v>
      </c>
      <c r="M6" s="3">
        <f>ROUNDDOWN(L6/2,0)</f>
        <v>0</v>
      </c>
      <c r="N6" s="3">
        <f>L6-M6</f>
        <v>0</v>
      </c>
      <c r="O6" s="10">
        <v>0</v>
      </c>
      <c r="Q6" s="214" t="str">
        <f>IF(K6&gt;=1000000,"相見積書提出必要",IF(K6&gt;=100000,"見積書提出必要",""))</f>
        <v/>
      </c>
      <c r="R6" s="289"/>
    </row>
    <row r="7" spans="1:18" ht="19.899999999999999" customHeight="1">
      <c r="A7" s="7" t="s">
        <v>9</v>
      </c>
      <c r="B7" s="290"/>
      <c r="C7" s="291"/>
      <c r="D7" s="291"/>
      <c r="E7" s="291"/>
      <c r="F7" s="291"/>
      <c r="G7" s="291"/>
      <c r="H7" s="291"/>
      <c r="I7" s="291"/>
      <c r="J7" s="292"/>
      <c r="K7" s="4"/>
      <c r="L7" s="4"/>
      <c r="M7" s="4"/>
      <c r="N7" s="4"/>
      <c r="O7" s="4"/>
      <c r="Q7" s="213"/>
      <c r="R7" s="288" t="str">
        <f>IF((K8-SUM(M8:O8))=0,"ＯＫ","エラー")</f>
        <v>ＯＫ</v>
      </c>
    </row>
    <row r="8" spans="1:18" ht="19.899999999999999" customHeight="1">
      <c r="A8" s="8"/>
      <c r="B8" s="5" t="s">
        <v>11</v>
      </c>
      <c r="C8" s="9"/>
      <c r="D8" s="9"/>
      <c r="E8" s="5" t="s">
        <v>11</v>
      </c>
      <c r="F8" s="9"/>
      <c r="G8" s="9"/>
      <c r="H8" s="5" t="s">
        <v>11</v>
      </c>
      <c r="I8" s="9"/>
      <c r="J8" s="9"/>
      <c r="K8" s="3">
        <f>IF(I8&gt;0,A8*C8*F8*I8,IF(F8&gt;0,A8*C8*F8,A8*C8))</f>
        <v>0</v>
      </c>
      <c r="L8" s="3">
        <f>K8-O8</f>
        <v>0</v>
      </c>
      <c r="M8" s="3">
        <f>ROUNDDOWN(L8/2,0)</f>
        <v>0</v>
      </c>
      <c r="N8" s="3">
        <f>L8-M8</f>
        <v>0</v>
      </c>
      <c r="O8" s="10">
        <v>0</v>
      </c>
      <c r="Q8" s="214" t="str">
        <f t="shared" ref="Q8" si="0">IF(K8&gt;=1000000,"相見積書提出必要",IF(K8&gt;=100000,"見積書提出必要",""))</f>
        <v/>
      </c>
      <c r="R8" s="289"/>
    </row>
    <row r="9" spans="1:18" ht="19.899999999999999" customHeight="1">
      <c r="A9" s="7" t="s">
        <v>9</v>
      </c>
      <c r="B9" s="290"/>
      <c r="C9" s="291"/>
      <c r="D9" s="291"/>
      <c r="E9" s="291"/>
      <c r="F9" s="291"/>
      <c r="G9" s="291"/>
      <c r="H9" s="291"/>
      <c r="I9" s="291"/>
      <c r="J9" s="292"/>
      <c r="K9" s="4"/>
      <c r="L9" s="4"/>
      <c r="M9" s="4"/>
      <c r="N9" s="4"/>
      <c r="O9" s="4"/>
      <c r="Q9" s="213"/>
      <c r="R9" s="288" t="str">
        <f>IF((K10-SUM(M10:O10))=0,"ＯＫ","エラー")</f>
        <v>ＯＫ</v>
      </c>
    </row>
    <row r="10" spans="1:18" ht="19.899999999999999"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Q10" s="214" t="str">
        <f t="shared" ref="Q10" si="1">IF(K10&gt;=1000000,"相見積書提出必要",IF(K10&gt;=100000,"見積書提出必要",""))</f>
        <v/>
      </c>
      <c r="R10" s="289"/>
    </row>
    <row r="11" spans="1:18" ht="19.899999999999999" customHeight="1">
      <c r="A11" s="7" t="s">
        <v>9</v>
      </c>
      <c r="B11" s="290"/>
      <c r="C11" s="291"/>
      <c r="D11" s="291"/>
      <c r="E11" s="291"/>
      <c r="F11" s="291"/>
      <c r="G11" s="291"/>
      <c r="H11" s="291"/>
      <c r="I11" s="291"/>
      <c r="J11" s="292"/>
      <c r="K11" s="4"/>
      <c r="L11" s="4"/>
      <c r="M11" s="4"/>
      <c r="N11" s="4"/>
      <c r="O11" s="4"/>
      <c r="Q11" s="213"/>
      <c r="R11" s="288" t="str">
        <f>IF((K12-SUM(M12:O12))=0,"ＯＫ","エラー")</f>
        <v>ＯＫ</v>
      </c>
    </row>
    <row r="12" spans="1:18" ht="19.899999999999999"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Q12" s="214" t="str">
        <f t="shared" ref="Q12" si="2">IF(K12&gt;=1000000,"相見積書提出必要",IF(K12&gt;=100000,"見積書提出必要",""))</f>
        <v/>
      </c>
      <c r="R12" s="289"/>
    </row>
    <row r="13" spans="1:18" ht="19.899999999999999" customHeight="1">
      <c r="A13" s="7" t="s">
        <v>9</v>
      </c>
      <c r="B13" s="290"/>
      <c r="C13" s="291"/>
      <c r="D13" s="291"/>
      <c r="E13" s="291"/>
      <c r="F13" s="291"/>
      <c r="G13" s="291"/>
      <c r="H13" s="291"/>
      <c r="I13" s="291"/>
      <c r="J13" s="292"/>
      <c r="K13" s="4"/>
      <c r="L13" s="4"/>
      <c r="M13" s="4"/>
      <c r="N13" s="4"/>
      <c r="O13" s="4"/>
      <c r="Q13" s="213"/>
      <c r="R13" s="288" t="str">
        <f>IF((K14-SUM(M14:O14))=0,"ＯＫ","エラー")</f>
        <v>ＯＫ</v>
      </c>
    </row>
    <row r="14" spans="1:18" ht="19.899999999999999"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Q14" s="214" t="str">
        <f t="shared" ref="Q14" si="3">IF(K14&gt;=1000000,"相見積書提出必要",IF(K14&gt;=100000,"見積書提出必要",""))</f>
        <v/>
      </c>
      <c r="R14" s="289"/>
    </row>
    <row r="15" spans="1:18" ht="19.899999999999999" customHeight="1">
      <c r="A15" s="7" t="s">
        <v>9</v>
      </c>
      <c r="B15" s="290"/>
      <c r="C15" s="291"/>
      <c r="D15" s="291"/>
      <c r="E15" s="291"/>
      <c r="F15" s="291"/>
      <c r="G15" s="291"/>
      <c r="H15" s="291"/>
      <c r="I15" s="291"/>
      <c r="J15" s="292"/>
      <c r="K15" s="4"/>
      <c r="L15" s="4"/>
      <c r="M15" s="4"/>
      <c r="N15" s="4"/>
      <c r="O15" s="4"/>
      <c r="Q15" s="213"/>
      <c r="R15" s="288" t="str">
        <f>IF((K16-SUM(M16:O16))=0,"ＯＫ","エラー")</f>
        <v>ＯＫ</v>
      </c>
    </row>
    <row r="16" spans="1:18" ht="19.899999999999999" customHeight="1">
      <c r="A16" s="8"/>
      <c r="B16" s="5" t="s">
        <v>11</v>
      </c>
      <c r="C16" s="9"/>
      <c r="D16" s="9"/>
      <c r="E16" s="5" t="s">
        <v>11</v>
      </c>
      <c r="F16" s="9"/>
      <c r="G16" s="9"/>
      <c r="H16" s="5" t="s">
        <v>11</v>
      </c>
      <c r="I16" s="9"/>
      <c r="J16" s="9"/>
      <c r="K16" s="3">
        <f>IF(I16&gt;0,A16*C16*F16*I16,IF(F16&gt;0,A16*C16*F16,A16*C16))</f>
        <v>0</v>
      </c>
      <c r="L16" s="3">
        <f>K16-O16</f>
        <v>0</v>
      </c>
      <c r="M16" s="3">
        <f>ROUNDDOWN(L16/2,0)</f>
        <v>0</v>
      </c>
      <c r="N16" s="3">
        <f>L16-M16</f>
        <v>0</v>
      </c>
      <c r="O16" s="10">
        <v>0</v>
      </c>
      <c r="Q16" s="214" t="str">
        <f t="shared" ref="Q16" si="4">IF(K16&gt;=1000000,"相見積書提出必要",IF(K16&gt;=100000,"見積書提出必要",""))</f>
        <v/>
      </c>
      <c r="R16" s="289"/>
    </row>
    <row r="17" spans="1:18" ht="19.899999999999999" customHeight="1">
      <c r="A17" s="7" t="s">
        <v>9</v>
      </c>
      <c r="B17" s="290"/>
      <c r="C17" s="291"/>
      <c r="D17" s="291"/>
      <c r="E17" s="291"/>
      <c r="F17" s="291"/>
      <c r="G17" s="291"/>
      <c r="H17" s="291"/>
      <c r="I17" s="291"/>
      <c r="J17" s="292"/>
      <c r="K17" s="4"/>
      <c r="L17" s="4"/>
      <c r="M17" s="4"/>
      <c r="N17" s="4"/>
      <c r="O17" s="4"/>
      <c r="Q17" s="213"/>
      <c r="R17" s="288" t="str">
        <f>IF((K18-SUM(M18:O18))=0,"ＯＫ","エラー")</f>
        <v>ＯＫ</v>
      </c>
    </row>
    <row r="18" spans="1:18" ht="19.899999999999999"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Q18" s="214" t="str">
        <f t="shared" ref="Q18" si="5">IF(K18&gt;=1000000,"相見積書提出必要",IF(K18&gt;=100000,"見積書提出必要",""))</f>
        <v/>
      </c>
      <c r="R18" s="289"/>
    </row>
    <row r="19" spans="1:18" ht="19.899999999999999" customHeight="1">
      <c r="A19" s="7" t="s">
        <v>9</v>
      </c>
      <c r="B19" s="290"/>
      <c r="C19" s="291"/>
      <c r="D19" s="291"/>
      <c r="E19" s="291"/>
      <c r="F19" s="291"/>
      <c r="G19" s="291"/>
      <c r="H19" s="291"/>
      <c r="I19" s="291"/>
      <c r="J19" s="292"/>
      <c r="K19" s="4"/>
      <c r="L19" s="4"/>
      <c r="M19" s="4"/>
      <c r="N19" s="4"/>
      <c r="O19" s="4"/>
      <c r="Q19" s="213"/>
      <c r="R19" s="288" t="str">
        <f>IF((K20-SUM(M20:O20))=0,"ＯＫ","エラー")</f>
        <v>ＯＫ</v>
      </c>
    </row>
    <row r="20" spans="1:18" ht="19.899999999999999"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Q20" s="214" t="str">
        <f t="shared" ref="Q20" si="6">IF(K20&gt;=1000000,"相見積書提出必要",IF(K20&gt;=100000,"見積書提出必要",""))</f>
        <v/>
      </c>
      <c r="R20" s="289"/>
    </row>
    <row r="21" spans="1:18" ht="19.899999999999999" customHeight="1">
      <c r="A21" s="7" t="s">
        <v>9</v>
      </c>
      <c r="B21" s="290"/>
      <c r="C21" s="291"/>
      <c r="D21" s="291"/>
      <c r="E21" s="291"/>
      <c r="F21" s="291"/>
      <c r="G21" s="291"/>
      <c r="H21" s="291"/>
      <c r="I21" s="291"/>
      <c r="J21" s="292"/>
      <c r="K21" s="4"/>
      <c r="L21" s="4"/>
      <c r="M21" s="4"/>
      <c r="N21" s="4"/>
      <c r="O21" s="4"/>
      <c r="Q21" s="213"/>
      <c r="R21" s="288" t="str">
        <f>IF((K22-SUM(M22:O22))=0,"ＯＫ","エラー")</f>
        <v>ＯＫ</v>
      </c>
    </row>
    <row r="22" spans="1:18" ht="19.899999999999999"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Q22" s="214" t="str">
        <f t="shared" ref="Q22" si="7">IF(K22&gt;=1000000,"相見積書提出必要",IF(K22&gt;=100000,"見積書提出必要",""))</f>
        <v/>
      </c>
      <c r="R22" s="289"/>
    </row>
    <row r="23" spans="1:18" ht="19.899999999999999" customHeight="1">
      <c r="A23" s="7" t="s">
        <v>9</v>
      </c>
      <c r="B23" s="290"/>
      <c r="C23" s="291"/>
      <c r="D23" s="291"/>
      <c r="E23" s="291"/>
      <c r="F23" s="291"/>
      <c r="G23" s="291"/>
      <c r="H23" s="291"/>
      <c r="I23" s="291"/>
      <c r="J23" s="292"/>
      <c r="K23" s="4"/>
      <c r="L23" s="4"/>
      <c r="M23" s="4"/>
      <c r="N23" s="4"/>
      <c r="O23" s="4"/>
      <c r="Q23" s="213"/>
      <c r="R23" s="288" t="str">
        <f>IF((K24-SUM(M24:O24))=0,"ＯＫ","エラー")</f>
        <v>ＯＫ</v>
      </c>
    </row>
    <row r="24" spans="1:18" ht="19.899999999999999"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Q24" s="214" t="str">
        <f t="shared" ref="Q24" si="8">IF(K24&gt;=1000000,"相見積書提出必要",IF(K24&gt;=100000,"見積書提出必要",""))</f>
        <v/>
      </c>
      <c r="R24" s="289"/>
    </row>
    <row r="25" spans="1:18" ht="19.899999999999999" customHeight="1">
      <c r="A25" s="7" t="s">
        <v>9</v>
      </c>
      <c r="B25" s="290"/>
      <c r="C25" s="291"/>
      <c r="D25" s="291"/>
      <c r="E25" s="291"/>
      <c r="F25" s="291"/>
      <c r="G25" s="291"/>
      <c r="H25" s="291"/>
      <c r="I25" s="291"/>
      <c r="J25" s="292"/>
      <c r="K25" s="4"/>
      <c r="L25" s="4"/>
      <c r="M25" s="4"/>
      <c r="N25" s="4"/>
      <c r="O25" s="4"/>
      <c r="Q25" s="213"/>
      <c r="R25" s="288" t="str">
        <f>IF((K26-SUM(M26:O26))=0,"ＯＫ","エラー")</f>
        <v>ＯＫ</v>
      </c>
    </row>
    <row r="26" spans="1:18" ht="19.899999999999999"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Q26" s="214" t="str">
        <f t="shared" ref="Q26" si="9">IF(K26&gt;=1000000,"相見積書提出必要",IF(K26&gt;=100000,"見積書提出必要",""))</f>
        <v/>
      </c>
      <c r="R26" s="289"/>
    </row>
    <row r="27" spans="1:18" ht="19.899999999999999" customHeight="1">
      <c r="A27" s="7" t="s">
        <v>9</v>
      </c>
      <c r="B27" s="290"/>
      <c r="C27" s="291"/>
      <c r="D27" s="291"/>
      <c r="E27" s="291"/>
      <c r="F27" s="291"/>
      <c r="G27" s="291"/>
      <c r="H27" s="291"/>
      <c r="I27" s="291"/>
      <c r="J27" s="292"/>
      <c r="K27" s="4"/>
      <c r="L27" s="4"/>
      <c r="M27" s="4"/>
      <c r="N27" s="4"/>
      <c r="O27" s="4"/>
      <c r="Q27" s="213"/>
      <c r="R27" s="288" t="str">
        <f>IF((K28-SUM(M28:O28))=0,"ＯＫ","エラー")</f>
        <v>ＯＫ</v>
      </c>
    </row>
    <row r="28" spans="1:18" ht="19.899999999999999"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Q28" s="214" t="str">
        <f t="shared" ref="Q28" si="10">IF(K28&gt;=1000000,"相見積書提出必要",IF(K28&gt;=100000,"見積書提出必要",""))</f>
        <v/>
      </c>
      <c r="R28" s="289"/>
    </row>
    <row r="29" spans="1:18" ht="19.899999999999999" customHeight="1">
      <c r="A29" s="7" t="s">
        <v>9</v>
      </c>
      <c r="B29" s="290"/>
      <c r="C29" s="291"/>
      <c r="D29" s="291"/>
      <c r="E29" s="291"/>
      <c r="F29" s="291"/>
      <c r="G29" s="291"/>
      <c r="H29" s="291"/>
      <c r="I29" s="291"/>
      <c r="J29" s="292"/>
      <c r="K29" s="4"/>
      <c r="L29" s="4"/>
      <c r="M29" s="4"/>
      <c r="N29" s="4"/>
      <c r="O29" s="4"/>
      <c r="Q29" s="213"/>
      <c r="R29" s="288" t="str">
        <f>IF((K30-SUM(M30:O30))=0,"ＯＫ","エラー")</f>
        <v>ＯＫ</v>
      </c>
    </row>
    <row r="30" spans="1:18" ht="19.899999999999999"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Q30" s="214" t="str">
        <f t="shared" ref="Q30" si="11">IF(K30&gt;=1000000,"相見積書提出必要",IF(K30&gt;=100000,"見積書提出必要",""))</f>
        <v/>
      </c>
      <c r="R30" s="289"/>
    </row>
    <row r="31" spans="1:18" ht="19.899999999999999" customHeight="1">
      <c r="A31" s="7" t="s">
        <v>9</v>
      </c>
      <c r="B31" s="290"/>
      <c r="C31" s="291"/>
      <c r="D31" s="291"/>
      <c r="E31" s="291"/>
      <c r="F31" s="291"/>
      <c r="G31" s="291"/>
      <c r="H31" s="291"/>
      <c r="I31" s="291"/>
      <c r="J31" s="292"/>
      <c r="K31" s="4"/>
      <c r="L31" s="4"/>
      <c r="M31" s="4"/>
      <c r="N31" s="4"/>
      <c r="O31" s="4"/>
      <c r="Q31" s="213"/>
      <c r="R31" s="288" t="str">
        <f>IF((K32-SUM(M32:O32))=0,"ＯＫ","エラー")</f>
        <v>ＯＫ</v>
      </c>
    </row>
    <row r="32" spans="1:18" ht="19.899999999999999"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Q32" s="214" t="str">
        <f t="shared" ref="Q32" si="12">IF(K32&gt;=1000000,"相見積書提出必要",IF(K32&gt;=100000,"見積書提出必要",""))</f>
        <v/>
      </c>
      <c r="R32" s="289"/>
    </row>
    <row r="33" spans="1:18" ht="19.899999999999999" customHeight="1">
      <c r="A33" s="7" t="s">
        <v>9</v>
      </c>
      <c r="B33" s="290"/>
      <c r="C33" s="291"/>
      <c r="D33" s="291"/>
      <c r="E33" s="291"/>
      <c r="F33" s="291"/>
      <c r="G33" s="291"/>
      <c r="H33" s="291"/>
      <c r="I33" s="291"/>
      <c r="J33" s="292"/>
      <c r="K33" s="4"/>
      <c r="L33" s="4"/>
      <c r="M33" s="4"/>
      <c r="N33" s="4"/>
      <c r="O33" s="4"/>
      <c r="Q33" s="213"/>
      <c r="R33" s="288" t="str">
        <f>IF((K34-SUM(M34:O34))=0,"ＯＫ","エラー")</f>
        <v>ＯＫ</v>
      </c>
    </row>
    <row r="34" spans="1:18" ht="19.899999999999999"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Q34" s="214" t="str">
        <f t="shared" ref="Q34" si="13">IF(K34&gt;=1000000,"相見積書提出必要",IF(K34&gt;=100000,"見積書提出必要",""))</f>
        <v/>
      </c>
      <c r="R34" s="289"/>
    </row>
    <row r="35" spans="1:18" ht="19.899999999999999" customHeight="1">
      <c r="A35" s="7" t="s">
        <v>9</v>
      </c>
      <c r="B35" s="290"/>
      <c r="C35" s="291"/>
      <c r="D35" s="291"/>
      <c r="E35" s="291"/>
      <c r="F35" s="291"/>
      <c r="G35" s="291"/>
      <c r="H35" s="291"/>
      <c r="I35" s="291"/>
      <c r="J35" s="292"/>
      <c r="K35" s="4"/>
      <c r="L35" s="4"/>
      <c r="M35" s="4"/>
      <c r="N35" s="4"/>
      <c r="O35" s="4"/>
      <c r="Q35" s="213"/>
      <c r="R35" s="288" t="str">
        <f>IF((K36-SUM(M36:O36))=0,"ＯＫ","エラー")</f>
        <v>ＯＫ</v>
      </c>
    </row>
    <row r="36" spans="1:18" ht="19.899999999999999" customHeight="1">
      <c r="A36" s="8"/>
      <c r="B36" s="5" t="s">
        <v>11</v>
      </c>
      <c r="C36" s="9"/>
      <c r="D36" s="9"/>
      <c r="E36" s="5" t="s">
        <v>11</v>
      </c>
      <c r="F36" s="9"/>
      <c r="G36" s="9"/>
      <c r="H36" s="5" t="s">
        <v>11</v>
      </c>
      <c r="I36" s="9"/>
      <c r="J36" s="9"/>
      <c r="K36" s="3">
        <f>IF(I36&gt;0,A36*C36*F36*I36,IF(F36&gt;0,A36*C36*F36,A36*C36))</f>
        <v>0</v>
      </c>
      <c r="L36" s="3">
        <f>K36-O36</f>
        <v>0</v>
      </c>
      <c r="M36" s="3">
        <f>ROUNDDOWN(L36/2,0)</f>
        <v>0</v>
      </c>
      <c r="N36" s="3">
        <f>L36-M36</f>
        <v>0</v>
      </c>
      <c r="O36" s="10">
        <v>0</v>
      </c>
      <c r="Q36" s="214" t="str">
        <f t="shared" ref="Q36" si="14">IF(K36&gt;=1000000,"相見積書提出必要",IF(K36&gt;=100000,"見積書提出必要",""))</f>
        <v/>
      </c>
      <c r="R36" s="289"/>
    </row>
    <row r="37" spans="1:18" ht="19.899999999999999" customHeight="1">
      <c r="A37" s="7" t="s">
        <v>9</v>
      </c>
      <c r="B37" s="290"/>
      <c r="C37" s="291"/>
      <c r="D37" s="291"/>
      <c r="E37" s="291"/>
      <c r="F37" s="291"/>
      <c r="G37" s="291"/>
      <c r="H37" s="291"/>
      <c r="I37" s="291"/>
      <c r="J37" s="292"/>
      <c r="K37" s="4"/>
      <c r="L37" s="4"/>
      <c r="M37" s="4"/>
      <c r="N37" s="4"/>
      <c r="O37" s="4"/>
      <c r="Q37" s="213"/>
      <c r="R37" s="288" t="str">
        <f>IF((K38-SUM(M38:O38))=0,"ＯＫ","エラー")</f>
        <v>ＯＫ</v>
      </c>
    </row>
    <row r="38" spans="1:18" ht="19.899999999999999" customHeight="1">
      <c r="A38" s="8"/>
      <c r="B38" s="5" t="s">
        <v>11</v>
      </c>
      <c r="C38" s="9"/>
      <c r="D38" s="9"/>
      <c r="E38" s="5" t="s">
        <v>11</v>
      </c>
      <c r="F38" s="9"/>
      <c r="G38" s="9"/>
      <c r="H38" s="5" t="s">
        <v>11</v>
      </c>
      <c r="I38" s="9"/>
      <c r="J38" s="9"/>
      <c r="K38" s="3">
        <f>IF(I38&gt;0,A38*C38*F38*I38,IF(F38&gt;0,A38*C38*F38,A38*C38))</f>
        <v>0</v>
      </c>
      <c r="L38" s="3">
        <f>K38-O38</f>
        <v>0</v>
      </c>
      <c r="M38" s="3">
        <f>ROUNDDOWN(L38/2,0)</f>
        <v>0</v>
      </c>
      <c r="N38" s="3">
        <f>L38-M38</f>
        <v>0</v>
      </c>
      <c r="O38" s="10">
        <v>0</v>
      </c>
      <c r="Q38" s="214" t="str">
        <f t="shared" ref="Q38" si="15">IF(K38&gt;=1000000,"相見積書提出必要",IF(K38&gt;=100000,"見積書提出必要",""))</f>
        <v/>
      </c>
      <c r="R38" s="289"/>
    </row>
    <row r="39" spans="1:18" ht="19.899999999999999" customHeight="1">
      <c r="A39" s="7" t="s">
        <v>9</v>
      </c>
      <c r="B39" s="290"/>
      <c r="C39" s="291"/>
      <c r="D39" s="291"/>
      <c r="E39" s="291"/>
      <c r="F39" s="291"/>
      <c r="G39" s="291"/>
      <c r="H39" s="291"/>
      <c r="I39" s="291"/>
      <c r="J39" s="292"/>
      <c r="K39" s="4"/>
      <c r="L39" s="4"/>
      <c r="M39" s="4"/>
      <c r="N39" s="4"/>
      <c r="O39" s="4"/>
      <c r="Q39" s="213"/>
      <c r="R39" s="288" t="str">
        <f>IF((K40-SUM(M40:O40))=0,"ＯＫ","エラー")</f>
        <v>ＯＫ</v>
      </c>
    </row>
    <row r="40" spans="1:18" ht="19.899999999999999" customHeight="1">
      <c r="A40" s="8"/>
      <c r="B40" s="5" t="s">
        <v>11</v>
      </c>
      <c r="C40" s="9"/>
      <c r="D40" s="9"/>
      <c r="E40" s="5" t="s">
        <v>11</v>
      </c>
      <c r="F40" s="9"/>
      <c r="G40" s="9"/>
      <c r="H40" s="5" t="s">
        <v>11</v>
      </c>
      <c r="I40" s="9"/>
      <c r="J40" s="9"/>
      <c r="K40" s="3">
        <f>IF(I40&gt;0,A40*C40*F40*I40,IF(F40&gt;0,A40*C40*F40,A40*C40))</f>
        <v>0</v>
      </c>
      <c r="L40" s="3">
        <f>K40-O40</f>
        <v>0</v>
      </c>
      <c r="M40" s="3">
        <f>ROUNDDOWN(L40/2,0)</f>
        <v>0</v>
      </c>
      <c r="N40" s="3">
        <f>L40-M40</f>
        <v>0</v>
      </c>
      <c r="O40" s="10">
        <v>0</v>
      </c>
      <c r="Q40" s="214" t="str">
        <f t="shared" ref="Q40" si="16">IF(K40&gt;=1000000,"相見積書提出必要",IF(K40&gt;=100000,"見積書提出必要",""))</f>
        <v/>
      </c>
      <c r="R40" s="289"/>
    </row>
    <row r="41" spans="1:18" ht="19.899999999999999" customHeight="1">
      <c r="A41" s="7" t="s">
        <v>9</v>
      </c>
      <c r="B41" s="290"/>
      <c r="C41" s="291"/>
      <c r="D41" s="291"/>
      <c r="E41" s="291"/>
      <c r="F41" s="291"/>
      <c r="G41" s="291"/>
      <c r="H41" s="291"/>
      <c r="I41" s="291"/>
      <c r="J41" s="292"/>
      <c r="K41" s="4"/>
      <c r="L41" s="4"/>
      <c r="M41" s="4"/>
      <c r="N41" s="4"/>
      <c r="O41" s="4"/>
      <c r="Q41" s="213"/>
      <c r="R41" s="288" t="str">
        <f>IF((K42-SUM(M42:O42))=0,"ＯＫ","エラー")</f>
        <v>ＯＫ</v>
      </c>
    </row>
    <row r="42" spans="1:18" ht="19.899999999999999" customHeight="1">
      <c r="A42" s="8"/>
      <c r="B42" s="5" t="s">
        <v>11</v>
      </c>
      <c r="C42" s="9"/>
      <c r="D42" s="9"/>
      <c r="E42" s="5" t="s">
        <v>11</v>
      </c>
      <c r="F42" s="9"/>
      <c r="G42" s="9"/>
      <c r="H42" s="5" t="s">
        <v>11</v>
      </c>
      <c r="I42" s="9"/>
      <c r="J42" s="9"/>
      <c r="K42" s="3">
        <f>IF(I42&gt;0,A42*C42*F42*I42,IF(F42&gt;0,A42*C42*F42,A42*C42))</f>
        <v>0</v>
      </c>
      <c r="L42" s="3">
        <f>K42-O42</f>
        <v>0</v>
      </c>
      <c r="M42" s="3">
        <f>ROUNDDOWN(L42/2,0)</f>
        <v>0</v>
      </c>
      <c r="N42" s="3">
        <f>L42-M42</f>
        <v>0</v>
      </c>
      <c r="O42" s="10">
        <v>0</v>
      </c>
      <c r="Q42" s="214" t="str">
        <f t="shared" ref="Q42" si="17">IF(K42&gt;=1000000,"相見積書提出必要",IF(K42&gt;=100000,"見積書提出必要",""))</f>
        <v/>
      </c>
      <c r="R42" s="289"/>
    </row>
    <row r="43" spans="1:18" ht="19.899999999999999" customHeight="1">
      <c r="A43" s="7" t="s">
        <v>9</v>
      </c>
      <c r="B43" s="290"/>
      <c r="C43" s="291"/>
      <c r="D43" s="291"/>
      <c r="E43" s="291"/>
      <c r="F43" s="291"/>
      <c r="G43" s="291"/>
      <c r="H43" s="291"/>
      <c r="I43" s="291"/>
      <c r="J43" s="292"/>
      <c r="K43" s="4"/>
      <c r="L43" s="4"/>
      <c r="M43" s="4"/>
      <c r="N43" s="4"/>
      <c r="O43" s="4"/>
      <c r="Q43" s="213"/>
      <c r="R43" s="288" t="str">
        <f>IF((K44-SUM(M44:O44))=0,"ＯＫ","エラー")</f>
        <v>ＯＫ</v>
      </c>
    </row>
    <row r="44" spans="1:18" ht="19.899999999999999" customHeight="1">
      <c r="A44" s="8"/>
      <c r="B44" s="5" t="s">
        <v>11</v>
      </c>
      <c r="C44" s="9"/>
      <c r="D44" s="9"/>
      <c r="E44" s="5" t="s">
        <v>11</v>
      </c>
      <c r="F44" s="9"/>
      <c r="G44" s="9"/>
      <c r="H44" s="5" t="s">
        <v>11</v>
      </c>
      <c r="I44" s="9"/>
      <c r="J44" s="9"/>
      <c r="K44" s="3">
        <f>IF(I44&gt;0,A44*C44*F44*I44,IF(F44&gt;0,A44*C44*F44,A44*C44))</f>
        <v>0</v>
      </c>
      <c r="L44" s="3">
        <f>K44-O44</f>
        <v>0</v>
      </c>
      <c r="M44" s="3">
        <f>ROUNDDOWN(L44/2,0)</f>
        <v>0</v>
      </c>
      <c r="N44" s="3">
        <f>L44-M44</f>
        <v>0</v>
      </c>
      <c r="O44" s="10">
        <v>0</v>
      </c>
      <c r="Q44" s="214" t="str">
        <f t="shared" ref="Q44" si="18">IF(K44&gt;=1000000,"相見積書提出必要",IF(K44&gt;=100000,"見積書提出必要",""))</f>
        <v/>
      </c>
      <c r="R44" s="289"/>
    </row>
    <row r="45" spans="1:18" ht="19.899999999999999" customHeight="1">
      <c r="A45" s="7" t="s">
        <v>9</v>
      </c>
      <c r="B45" s="290"/>
      <c r="C45" s="291"/>
      <c r="D45" s="291"/>
      <c r="E45" s="291"/>
      <c r="F45" s="291"/>
      <c r="G45" s="291"/>
      <c r="H45" s="291"/>
      <c r="I45" s="291"/>
      <c r="J45" s="292"/>
      <c r="K45" s="4"/>
      <c r="L45" s="4"/>
      <c r="M45" s="4"/>
      <c r="N45" s="4"/>
      <c r="O45" s="4"/>
      <c r="Q45" s="213"/>
      <c r="R45" s="288" t="str">
        <f>IF((K46-SUM(M46:O46))=0,"ＯＫ","エラー")</f>
        <v>ＯＫ</v>
      </c>
    </row>
    <row r="46" spans="1:18" ht="19.899999999999999" customHeight="1">
      <c r="A46" s="8"/>
      <c r="B46" s="5" t="s">
        <v>11</v>
      </c>
      <c r="C46" s="9"/>
      <c r="D46" s="9"/>
      <c r="E46" s="5" t="s">
        <v>11</v>
      </c>
      <c r="F46" s="9"/>
      <c r="G46" s="9"/>
      <c r="H46" s="5" t="s">
        <v>11</v>
      </c>
      <c r="I46" s="9"/>
      <c r="J46" s="9"/>
      <c r="K46" s="3">
        <f>IF(I46&gt;0,A46*C46*F46*I46,IF(F46&gt;0,A46*C46*F46,A46*C46))</f>
        <v>0</v>
      </c>
      <c r="L46" s="3">
        <f>K46-O46</f>
        <v>0</v>
      </c>
      <c r="M46" s="3">
        <f>ROUNDDOWN(L46/2,0)</f>
        <v>0</v>
      </c>
      <c r="N46" s="3">
        <f>L46-M46</f>
        <v>0</v>
      </c>
      <c r="O46" s="10">
        <v>0</v>
      </c>
      <c r="Q46" s="214" t="str">
        <f t="shared" ref="Q46" si="19">IF(K46&gt;=1000000,"相見積書提出必要",IF(K46&gt;=100000,"見積書提出必要",""))</f>
        <v/>
      </c>
      <c r="R46" s="289"/>
    </row>
    <row r="47" spans="1:18" ht="19.899999999999999" customHeight="1">
      <c r="A47" s="7" t="s">
        <v>9</v>
      </c>
      <c r="B47" s="290"/>
      <c r="C47" s="291"/>
      <c r="D47" s="291"/>
      <c r="E47" s="291"/>
      <c r="F47" s="291"/>
      <c r="G47" s="291"/>
      <c r="H47" s="291"/>
      <c r="I47" s="291"/>
      <c r="J47" s="292"/>
      <c r="K47" s="4"/>
      <c r="L47" s="4"/>
      <c r="M47" s="4"/>
      <c r="N47" s="4"/>
      <c r="O47" s="4"/>
      <c r="Q47" s="213"/>
      <c r="R47" s="288" t="str">
        <f>IF((K48-SUM(M48:O48))=0,"ＯＫ","エラー")</f>
        <v>ＯＫ</v>
      </c>
    </row>
    <row r="48" spans="1:18" ht="19.899999999999999" customHeight="1">
      <c r="A48" s="8"/>
      <c r="B48" s="5" t="s">
        <v>11</v>
      </c>
      <c r="C48" s="9"/>
      <c r="D48" s="9"/>
      <c r="E48" s="5" t="s">
        <v>11</v>
      </c>
      <c r="F48" s="9"/>
      <c r="G48" s="9"/>
      <c r="H48" s="5" t="s">
        <v>11</v>
      </c>
      <c r="I48" s="9"/>
      <c r="J48" s="9"/>
      <c r="K48" s="3">
        <f>IF(I48&gt;0,A48*C48*F48*I48,IF(F48&gt;0,A48*C48*F48,A48*C48))</f>
        <v>0</v>
      </c>
      <c r="L48" s="3">
        <f>K48-O48</f>
        <v>0</v>
      </c>
      <c r="M48" s="3">
        <f>ROUNDDOWN(L48/2,0)</f>
        <v>0</v>
      </c>
      <c r="N48" s="3">
        <f>L48-M48</f>
        <v>0</v>
      </c>
      <c r="O48" s="10">
        <v>0</v>
      </c>
      <c r="Q48" s="214" t="str">
        <f t="shared" ref="Q48" si="20">IF(K48&gt;=1000000,"相見積書提出必要",IF(K48&gt;=100000,"見積書提出必要",""))</f>
        <v/>
      </c>
      <c r="R48" s="289"/>
    </row>
    <row r="49" spans="1:18" ht="19.899999999999999" customHeight="1">
      <c r="A49" s="7" t="s">
        <v>9</v>
      </c>
      <c r="B49" s="290"/>
      <c r="C49" s="291"/>
      <c r="D49" s="291"/>
      <c r="E49" s="291"/>
      <c r="F49" s="291"/>
      <c r="G49" s="291"/>
      <c r="H49" s="291"/>
      <c r="I49" s="291"/>
      <c r="J49" s="292"/>
      <c r="K49" s="4"/>
      <c r="L49" s="4"/>
      <c r="M49" s="4"/>
      <c r="N49" s="4"/>
      <c r="O49" s="4"/>
      <c r="Q49" s="213"/>
      <c r="R49" s="288" t="str">
        <f>IF((K50-SUM(M50:O50))=0,"ＯＫ","エラー")</f>
        <v>ＯＫ</v>
      </c>
    </row>
    <row r="50" spans="1:18" ht="19.899999999999999" customHeight="1">
      <c r="A50" s="8"/>
      <c r="B50" s="5" t="s">
        <v>11</v>
      </c>
      <c r="C50" s="9"/>
      <c r="D50" s="9"/>
      <c r="E50" s="5" t="s">
        <v>11</v>
      </c>
      <c r="F50" s="9"/>
      <c r="G50" s="9"/>
      <c r="H50" s="5" t="s">
        <v>11</v>
      </c>
      <c r="I50" s="9"/>
      <c r="J50" s="9"/>
      <c r="K50" s="3">
        <f>IF(I50&gt;0,A50*C50*F50*I50,IF(F50&gt;0,A50*C50*F50,A50*C50))</f>
        <v>0</v>
      </c>
      <c r="L50" s="3">
        <f>K50-O50</f>
        <v>0</v>
      </c>
      <c r="M50" s="3">
        <f>ROUNDDOWN(L50/2,0)</f>
        <v>0</v>
      </c>
      <c r="N50" s="3">
        <f>L50-M50</f>
        <v>0</v>
      </c>
      <c r="O50" s="10">
        <v>0</v>
      </c>
      <c r="Q50" s="214" t="str">
        <f t="shared" ref="Q50" si="21">IF(K50&gt;=1000000,"相見積書提出必要",IF(K50&gt;=100000,"見積書提出必要",""))</f>
        <v/>
      </c>
      <c r="R50" s="289"/>
    </row>
    <row r="51" spans="1:18" ht="19.899999999999999" customHeight="1">
      <c r="A51" s="7" t="s">
        <v>9</v>
      </c>
      <c r="B51" s="290"/>
      <c r="C51" s="291"/>
      <c r="D51" s="291"/>
      <c r="E51" s="291"/>
      <c r="F51" s="291"/>
      <c r="G51" s="291"/>
      <c r="H51" s="291"/>
      <c r="I51" s="291"/>
      <c r="J51" s="292"/>
      <c r="K51" s="4"/>
      <c r="L51" s="4"/>
      <c r="M51" s="4"/>
      <c r="N51" s="4"/>
      <c r="O51" s="4"/>
      <c r="Q51" s="213"/>
      <c r="R51" s="288" t="str">
        <f>IF((K52-SUM(M52:O52))=0,"ＯＫ","エラー")</f>
        <v>ＯＫ</v>
      </c>
    </row>
    <row r="52" spans="1:18" ht="19.899999999999999" customHeight="1">
      <c r="A52" s="8"/>
      <c r="B52" s="5" t="s">
        <v>11</v>
      </c>
      <c r="C52" s="9"/>
      <c r="D52" s="9"/>
      <c r="E52" s="5" t="s">
        <v>11</v>
      </c>
      <c r="F52" s="9"/>
      <c r="G52" s="9"/>
      <c r="H52" s="5" t="s">
        <v>11</v>
      </c>
      <c r="I52" s="9"/>
      <c r="J52" s="9"/>
      <c r="K52" s="3">
        <f>IF(I52&gt;0,A52*C52*F52*I52,IF(F52&gt;0,A52*C52*F52,A52*C52))</f>
        <v>0</v>
      </c>
      <c r="L52" s="3">
        <f>K52-O52</f>
        <v>0</v>
      </c>
      <c r="M52" s="3">
        <f>ROUNDDOWN(L52/2,0)</f>
        <v>0</v>
      </c>
      <c r="N52" s="3">
        <f>L52-M52</f>
        <v>0</v>
      </c>
      <c r="O52" s="10">
        <v>0</v>
      </c>
      <c r="Q52" s="214" t="str">
        <f t="shared" ref="Q52" si="22">IF(K52&gt;=1000000,"相見積書提出必要",IF(K52&gt;=100000,"見積書提出必要",""))</f>
        <v/>
      </c>
      <c r="R52" s="289"/>
    </row>
    <row r="53" spans="1:18" ht="19.899999999999999" customHeight="1">
      <c r="A53" s="7" t="s">
        <v>9</v>
      </c>
      <c r="B53" s="290"/>
      <c r="C53" s="291"/>
      <c r="D53" s="291"/>
      <c r="E53" s="291"/>
      <c r="F53" s="291"/>
      <c r="G53" s="291"/>
      <c r="H53" s="291"/>
      <c r="I53" s="291"/>
      <c r="J53" s="292"/>
      <c r="K53" s="4"/>
      <c r="L53" s="4"/>
      <c r="M53" s="4"/>
      <c r="N53" s="4"/>
      <c r="O53" s="4"/>
      <c r="Q53" s="213"/>
      <c r="R53" s="288" t="str">
        <f>IF((K54-SUM(M54:O54))=0,"ＯＫ","エラー")</f>
        <v>ＯＫ</v>
      </c>
    </row>
    <row r="54" spans="1:18" ht="19.899999999999999" customHeight="1">
      <c r="A54" s="8"/>
      <c r="B54" s="5" t="s">
        <v>11</v>
      </c>
      <c r="C54" s="9"/>
      <c r="D54" s="9"/>
      <c r="E54" s="5" t="s">
        <v>11</v>
      </c>
      <c r="F54" s="9"/>
      <c r="G54" s="9"/>
      <c r="H54" s="5" t="s">
        <v>11</v>
      </c>
      <c r="I54" s="9"/>
      <c r="J54" s="9"/>
      <c r="K54" s="3">
        <f>IF(I54&gt;0,A54*C54*F54*I54,IF(F54&gt;0,A54*C54*F54,A54*C54))</f>
        <v>0</v>
      </c>
      <c r="L54" s="3">
        <f>K54-O54</f>
        <v>0</v>
      </c>
      <c r="M54" s="3">
        <f>ROUNDDOWN(L54/2,0)</f>
        <v>0</v>
      </c>
      <c r="N54" s="3">
        <f>L54-M54</f>
        <v>0</v>
      </c>
      <c r="O54" s="10">
        <v>0</v>
      </c>
      <c r="Q54" s="214" t="str">
        <f t="shared" ref="Q54" si="23">IF(K54&gt;=1000000,"相見積書提出必要",IF(K54&gt;=100000,"見積書提出必要",""))</f>
        <v/>
      </c>
      <c r="R54" s="289"/>
    </row>
    <row r="55" spans="1:18" ht="19.899999999999999" customHeight="1">
      <c r="A55" s="7" t="s">
        <v>9</v>
      </c>
      <c r="B55" s="290"/>
      <c r="C55" s="291"/>
      <c r="D55" s="291"/>
      <c r="E55" s="291"/>
      <c r="F55" s="291"/>
      <c r="G55" s="291"/>
      <c r="H55" s="291"/>
      <c r="I55" s="291"/>
      <c r="J55" s="292"/>
      <c r="K55" s="4"/>
      <c r="L55" s="4"/>
      <c r="M55" s="4"/>
      <c r="N55" s="4"/>
      <c r="O55" s="4"/>
      <c r="Q55" s="213"/>
      <c r="R55" s="288" t="str">
        <f>IF((K56-SUM(M56:O56))=0,"ＯＫ","エラー")</f>
        <v>ＯＫ</v>
      </c>
    </row>
    <row r="56" spans="1:18" ht="19.899999999999999" customHeight="1">
      <c r="A56" s="8"/>
      <c r="B56" s="5" t="s">
        <v>11</v>
      </c>
      <c r="C56" s="9"/>
      <c r="D56" s="9"/>
      <c r="E56" s="5" t="s">
        <v>11</v>
      </c>
      <c r="F56" s="9"/>
      <c r="G56" s="9"/>
      <c r="H56" s="5" t="s">
        <v>11</v>
      </c>
      <c r="I56" s="9"/>
      <c r="J56" s="9"/>
      <c r="K56" s="3">
        <f>IF(I56&gt;0,A56*C56*F56*I56,IF(F56&gt;0,A56*C56*F56,A56*C56))</f>
        <v>0</v>
      </c>
      <c r="L56" s="3">
        <f>K56-O56</f>
        <v>0</v>
      </c>
      <c r="M56" s="3">
        <f>ROUNDDOWN(L56/2,0)</f>
        <v>0</v>
      </c>
      <c r="N56" s="3">
        <f>L56-M56</f>
        <v>0</v>
      </c>
      <c r="O56" s="10">
        <v>0</v>
      </c>
      <c r="Q56" s="214" t="str">
        <f t="shared" ref="Q56" si="24">IF(K56&gt;=1000000,"相見積書提出必要",IF(K56&gt;=100000,"見積書提出必要",""))</f>
        <v/>
      </c>
      <c r="R56" s="289"/>
    </row>
    <row r="57" spans="1:18" ht="19.899999999999999" customHeight="1">
      <c r="A57" s="7" t="s">
        <v>9</v>
      </c>
      <c r="B57" s="290"/>
      <c r="C57" s="291"/>
      <c r="D57" s="291"/>
      <c r="E57" s="291"/>
      <c r="F57" s="291"/>
      <c r="G57" s="291"/>
      <c r="H57" s="291"/>
      <c r="I57" s="291"/>
      <c r="J57" s="292"/>
      <c r="K57" s="4"/>
      <c r="L57" s="4"/>
      <c r="M57" s="4"/>
      <c r="N57" s="4"/>
      <c r="O57" s="4"/>
      <c r="Q57" s="213"/>
      <c r="R57" s="288" t="str">
        <f>IF((K58-SUM(M58:O58))=0,"ＯＫ","エラー")</f>
        <v>ＯＫ</v>
      </c>
    </row>
    <row r="58" spans="1:18" ht="19.899999999999999" customHeight="1">
      <c r="A58" s="8"/>
      <c r="B58" s="5" t="s">
        <v>11</v>
      </c>
      <c r="C58" s="9"/>
      <c r="D58" s="9"/>
      <c r="E58" s="5" t="s">
        <v>11</v>
      </c>
      <c r="F58" s="9"/>
      <c r="G58" s="9"/>
      <c r="H58" s="5" t="s">
        <v>11</v>
      </c>
      <c r="I58" s="9"/>
      <c r="J58" s="9"/>
      <c r="K58" s="3">
        <f>IF(I58&gt;0,A58*C58*F58*I58,IF(F58&gt;0,A58*C58*F58,A58*C58))</f>
        <v>0</v>
      </c>
      <c r="L58" s="3">
        <f>K58-O58</f>
        <v>0</v>
      </c>
      <c r="M58" s="3">
        <f>ROUNDDOWN(L58/2,0)</f>
        <v>0</v>
      </c>
      <c r="N58" s="3">
        <f>L58-M58</f>
        <v>0</v>
      </c>
      <c r="O58" s="10">
        <v>0</v>
      </c>
      <c r="Q58" s="214" t="str">
        <f t="shared" ref="Q58" si="25">IF(K58&gt;=1000000,"相見積書提出必要",IF(K58&gt;=100000,"見積書提出必要",""))</f>
        <v/>
      </c>
      <c r="R58" s="289"/>
    </row>
    <row r="59" spans="1:18" ht="19.899999999999999" customHeight="1">
      <c r="A59" s="7" t="s">
        <v>9</v>
      </c>
      <c r="B59" s="290"/>
      <c r="C59" s="291"/>
      <c r="D59" s="291"/>
      <c r="E59" s="291"/>
      <c r="F59" s="291"/>
      <c r="G59" s="291"/>
      <c r="H59" s="291"/>
      <c r="I59" s="291"/>
      <c r="J59" s="292"/>
      <c r="K59" s="4"/>
      <c r="L59" s="4"/>
      <c r="M59" s="4"/>
      <c r="N59" s="4"/>
      <c r="O59" s="4"/>
      <c r="Q59" s="213"/>
      <c r="R59" s="288" t="str">
        <f>IF((K60-SUM(M60:O60))=0,"ＯＫ","エラー")</f>
        <v>ＯＫ</v>
      </c>
    </row>
    <row r="60" spans="1:18" ht="19.899999999999999" customHeight="1">
      <c r="A60" s="8"/>
      <c r="B60" s="5" t="s">
        <v>11</v>
      </c>
      <c r="C60" s="9"/>
      <c r="D60" s="9"/>
      <c r="E60" s="5" t="s">
        <v>11</v>
      </c>
      <c r="F60" s="9"/>
      <c r="G60" s="9"/>
      <c r="H60" s="5" t="s">
        <v>11</v>
      </c>
      <c r="I60" s="9"/>
      <c r="J60" s="9"/>
      <c r="K60" s="3">
        <f>IF(I60&gt;0,A60*C60*F60*I60,IF(F60&gt;0,A60*C60*F60,A60*C60))</f>
        <v>0</v>
      </c>
      <c r="L60" s="3">
        <f>K60-O60</f>
        <v>0</v>
      </c>
      <c r="M60" s="3">
        <f>ROUNDDOWN(L60/2,0)</f>
        <v>0</v>
      </c>
      <c r="N60" s="3">
        <f>L60-M60</f>
        <v>0</v>
      </c>
      <c r="O60" s="10">
        <v>0</v>
      </c>
      <c r="Q60" s="214" t="str">
        <f t="shared" ref="Q60" si="26">IF(K60&gt;=1000000,"相見積書提出必要",IF(K60&gt;=100000,"見積書提出必要",""))</f>
        <v/>
      </c>
      <c r="R60" s="289"/>
    </row>
    <row r="61" spans="1:18" ht="19.899999999999999" customHeight="1">
      <c r="A61" s="7" t="s">
        <v>9</v>
      </c>
      <c r="B61" s="290"/>
      <c r="C61" s="291"/>
      <c r="D61" s="291"/>
      <c r="E61" s="291"/>
      <c r="F61" s="291"/>
      <c r="G61" s="291"/>
      <c r="H61" s="291"/>
      <c r="I61" s="291"/>
      <c r="J61" s="292"/>
      <c r="K61" s="4"/>
      <c r="L61" s="4"/>
      <c r="M61" s="4"/>
      <c r="N61" s="4"/>
      <c r="O61" s="4"/>
      <c r="Q61" s="213"/>
      <c r="R61" s="288" t="str">
        <f>IF((K62-SUM(M62:O62))=0,"ＯＫ","エラー")</f>
        <v>ＯＫ</v>
      </c>
    </row>
    <row r="62" spans="1:18" ht="19.899999999999999" customHeight="1">
      <c r="A62" s="8"/>
      <c r="B62" s="5" t="s">
        <v>11</v>
      </c>
      <c r="C62" s="9"/>
      <c r="D62" s="9"/>
      <c r="E62" s="5" t="s">
        <v>11</v>
      </c>
      <c r="F62" s="9"/>
      <c r="G62" s="9"/>
      <c r="H62" s="5" t="s">
        <v>11</v>
      </c>
      <c r="I62" s="9"/>
      <c r="J62" s="9"/>
      <c r="K62" s="3">
        <f>IF(I62&gt;0,A62*C62*F62*I62,IF(F62&gt;0,A62*C62*F62,A62*C62))</f>
        <v>0</v>
      </c>
      <c r="L62" s="3">
        <f>K62-O62</f>
        <v>0</v>
      </c>
      <c r="M62" s="3">
        <f>ROUNDDOWN(L62/2,0)</f>
        <v>0</v>
      </c>
      <c r="N62" s="3">
        <f>L62-M62</f>
        <v>0</v>
      </c>
      <c r="O62" s="10">
        <v>0</v>
      </c>
      <c r="Q62" s="214" t="str">
        <f t="shared" ref="Q62" si="27">IF(K62&gt;=1000000,"相見積書提出必要",IF(K62&gt;=100000,"見積書提出必要",""))</f>
        <v/>
      </c>
      <c r="R62" s="289"/>
    </row>
    <row r="63" spans="1:18" ht="19.899999999999999" customHeight="1">
      <c r="A63" s="7" t="s">
        <v>9</v>
      </c>
      <c r="B63" s="290"/>
      <c r="C63" s="291"/>
      <c r="D63" s="291"/>
      <c r="E63" s="291"/>
      <c r="F63" s="291"/>
      <c r="G63" s="291"/>
      <c r="H63" s="291"/>
      <c r="I63" s="291"/>
      <c r="J63" s="292"/>
      <c r="K63" s="4"/>
      <c r="L63" s="4"/>
      <c r="M63" s="4"/>
      <c r="N63" s="4"/>
      <c r="O63" s="4"/>
      <c r="Q63" s="213"/>
      <c r="R63" s="288" t="str">
        <f>IF((K64-SUM(M64:O64))=0,"ＯＫ","エラー")</f>
        <v>ＯＫ</v>
      </c>
    </row>
    <row r="64" spans="1:18" ht="19.899999999999999" customHeight="1">
      <c r="A64" s="8"/>
      <c r="B64" s="5" t="s">
        <v>11</v>
      </c>
      <c r="C64" s="9"/>
      <c r="D64" s="9"/>
      <c r="E64" s="5" t="s">
        <v>11</v>
      </c>
      <c r="F64" s="9"/>
      <c r="G64" s="9"/>
      <c r="H64" s="5" t="s">
        <v>11</v>
      </c>
      <c r="I64" s="9"/>
      <c r="J64" s="9"/>
      <c r="K64" s="3">
        <f>IF(I64&gt;0,A64*C64*F64*I64,IF(F64&gt;0,A64*C64*F64,A64*C64))</f>
        <v>0</v>
      </c>
      <c r="L64" s="3">
        <f>K64-O64</f>
        <v>0</v>
      </c>
      <c r="M64" s="3">
        <f>ROUNDDOWN(L64/2,0)</f>
        <v>0</v>
      </c>
      <c r="N64" s="3">
        <f>L64-M64</f>
        <v>0</v>
      </c>
      <c r="O64" s="10">
        <v>0</v>
      </c>
      <c r="Q64" s="214" t="str">
        <f t="shared" ref="Q64" si="28">IF(K64&gt;=1000000,"相見積書提出必要",IF(K64&gt;=100000,"見積書提出必要",""))</f>
        <v/>
      </c>
      <c r="R64" s="289"/>
    </row>
    <row r="65" spans="1:18" ht="19.899999999999999" customHeight="1">
      <c r="A65" s="7" t="s">
        <v>9</v>
      </c>
      <c r="B65" s="290"/>
      <c r="C65" s="291"/>
      <c r="D65" s="291"/>
      <c r="E65" s="291"/>
      <c r="F65" s="291"/>
      <c r="G65" s="291"/>
      <c r="H65" s="291"/>
      <c r="I65" s="291"/>
      <c r="J65" s="292"/>
      <c r="K65" s="4"/>
      <c r="L65" s="4"/>
      <c r="M65" s="4"/>
      <c r="N65" s="4"/>
      <c r="O65" s="4"/>
      <c r="Q65" s="213"/>
      <c r="R65" s="288" t="str">
        <f>IF((K66-SUM(M66:O66))=0,"ＯＫ","エラー")</f>
        <v>ＯＫ</v>
      </c>
    </row>
    <row r="66" spans="1:18" ht="19.899999999999999" customHeight="1">
      <c r="A66" s="8"/>
      <c r="B66" s="5" t="s">
        <v>11</v>
      </c>
      <c r="C66" s="9"/>
      <c r="D66" s="9"/>
      <c r="E66" s="5" t="s">
        <v>11</v>
      </c>
      <c r="F66" s="9"/>
      <c r="G66" s="9"/>
      <c r="H66" s="5" t="s">
        <v>11</v>
      </c>
      <c r="I66" s="9"/>
      <c r="J66" s="9"/>
      <c r="K66" s="3">
        <f>IF(I66&gt;0,A66*C66*F66*I66,IF(F66&gt;0,A66*C66*F66,A66*C66))</f>
        <v>0</v>
      </c>
      <c r="L66" s="3">
        <f>K66-O66</f>
        <v>0</v>
      </c>
      <c r="M66" s="3">
        <f>ROUNDDOWN(L66/2,0)</f>
        <v>0</v>
      </c>
      <c r="N66" s="3">
        <f>L66-M66</f>
        <v>0</v>
      </c>
      <c r="O66" s="10">
        <v>0</v>
      </c>
      <c r="Q66" s="214" t="str">
        <f t="shared" ref="Q66" si="29">IF(K66&gt;=1000000,"相見積書提出必要",IF(K66&gt;=100000,"見積書提出必要",""))</f>
        <v/>
      </c>
      <c r="R66" s="289"/>
    </row>
    <row r="67" spans="1:18" ht="19.899999999999999" customHeight="1">
      <c r="A67" s="7" t="s">
        <v>9</v>
      </c>
      <c r="B67" s="290"/>
      <c r="C67" s="291"/>
      <c r="D67" s="291"/>
      <c r="E67" s="291"/>
      <c r="F67" s="291"/>
      <c r="G67" s="291"/>
      <c r="H67" s="291"/>
      <c r="I67" s="291"/>
      <c r="J67" s="292"/>
      <c r="K67" s="4"/>
      <c r="L67" s="4"/>
      <c r="M67" s="4"/>
      <c r="N67" s="4"/>
      <c r="O67" s="4"/>
      <c r="Q67" s="213"/>
      <c r="R67" s="288" t="str">
        <f>IF((K68-SUM(M68:O68))=0,"ＯＫ","エラー")</f>
        <v>ＯＫ</v>
      </c>
    </row>
    <row r="68" spans="1:18" ht="19.899999999999999" customHeight="1">
      <c r="A68" s="8"/>
      <c r="B68" s="5" t="s">
        <v>11</v>
      </c>
      <c r="C68" s="9"/>
      <c r="D68" s="9"/>
      <c r="E68" s="5" t="s">
        <v>11</v>
      </c>
      <c r="F68" s="9"/>
      <c r="G68" s="9"/>
      <c r="H68" s="5" t="s">
        <v>11</v>
      </c>
      <c r="I68" s="9"/>
      <c r="J68" s="9"/>
      <c r="K68" s="3">
        <f>IF(I68&gt;0,A68*C68*F68*I68,IF(F68&gt;0,A68*C68*F68,A68*C68))</f>
        <v>0</v>
      </c>
      <c r="L68" s="3">
        <f>K68-O68</f>
        <v>0</v>
      </c>
      <c r="M68" s="3">
        <f>ROUNDDOWN(L68/2,0)</f>
        <v>0</v>
      </c>
      <c r="N68" s="3">
        <f>L68-M68</f>
        <v>0</v>
      </c>
      <c r="O68" s="10">
        <v>0</v>
      </c>
      <c r="Q68" s="214" t="str">
        <f t="shared" ref="Q68" si="30">IF(K68&gt;=1000000,"相見積書提出必要",IF(K68&gt;=100000,"見積書提出必要",""))</f>
        <v/>
      </c>
      <c r="R68" s="289"/>
    </row>
    <row r="69" spans="1:18" ht="19.899999999999999" customHeight="1">
      <c r="A69" s="7" t="s">
        <v>9</v>
      </c>
      <c r="B69" s="290"/>
      <c r="C69" s="291"/>
      <c r="D69" s="291"/>
      <c r="E69" s="291"/>
      <c r="F69" s="291"/>
      <c r="G69" s="291"/>
      <c r="H69" s="291"/>
      <c r="I69" s="291"/>
      <c r="J69" s="292"/>
      <c r="K69" s="4"/>
      <c r="L69" s="4"/>
      <c r="M69" s="4"/>
      <c r="N69" s="4"/>
      <c r="O69" s="4"/>
      <c r="Q69" s="213"/>
      <c r="R69" s="288" t="str">
        <f>IF((K70-SUM(M70:O70))=0,"ＯＫ","エラー")</f>
        <v>ＯＫ</v>
      </c>
    </row>
    <row r="70" spans="1:18" ht="19.899999999999999" customHeight="1">
      <c r="A70" s="8"/>
      <c r="B70" s="5" t="s">
        <v>11</v>
      </c>
      <c r="C70" s="9"/>
      <c r="D70" s="9"/>
      <c r="E70" s="5" t="s">
        <v>11</v>
      </c>
      <c r="F70" s="9"/>
      <c r="G70" s="9"/>
      <c r="H70" s="5" t="s">
        <v>11</v>
      </c>
      <c r="I70" s="9"/>
      <c r="J70" s="9"/>
      <c r="K70" s="3">
        <f>IF(I70&gt;0,A70*C70*F70*I70,IF(F70&gt;0,A70*C70*F70,A70*C70))</f>
        <v>0</v>
      </c>
      <c r="L70" s="3">
        <f>K70-O70</f>
        <v>0</v>
      </c>
      <c r="M70" s="3">
        <f>ROUNDDOWN(L70/2,0)</f>
        <v>0</v>
      </c>
      <c r="N70" s="3">
        <f>L70-M70</f>
        <v>0</v>
      </c>
      <c r="O70" s="10">
        <v>0</v>
      </c>
      <c r="Q70" s="214" t="str">
        <f t="shared" ref="Q70" si="31">IF(K70&gt;=1000000,"相見積書提出必要",IF(K70&gt;=100000,"見積書提出必要",""))</f>
        <v/>
      </c>
      <c r="R70" s="289"/>
    </row>
    <row r="71" spans="1:18" ht="19.899999999999999" customHeight="1">
      <c r="A71" s="7" t="s">
        <v>9</v>
      </c>
      <c r="B71" s="290"/>
      <c r="C71" s="291"/>
      <c r="D71" s="291"/>
      <c r="E71" s="291"/>
      <c r="F71" s="291"/>
      <c r="G71" s="291"/>
      <c r="H71" s="291"/>
      <c r="I71" s="291"/>
      <c r="J71" s="292"/>
      <c r="K71" s="4"/>
      <c r="L71" s="4"/>
      <c r="M71" s="4"/>
      <c r="N71" s="4"/>
      <c r="O71" s="4"/>
      <c r="Q71" s="213"/>
      <c r="R71" s="288" t="str">
        <f>IF((K72-SUM(M72:O72))=0,"ＯＫ","エラー")</f>
        <v>ＯＫ</v>
      </c>
    </row>
    <row r="72" spans="1:18" ht="19.899999999999999" customHeight="1">
      <c r="A72" s="8"/>
      <c r="B72" s="5" t="s">
        <v>11</v>
      </c>
      <c r="C72" s="9"/>
      <c r="D72" s="9"/>
      <c r="E72" s="5" t="s">
        <v>11</v>
      </c>
      <c r="F72" s="9"/>
      <c r="G72" s="9"/>
      <c r="H72" s="5" t="s">
        <v>11</v>
      </c>
      <c r="I72" s="9"/>
      <c r="J72" s="9"/>
      <c r="K72" s="3">
        <f>IF(I72&gt;0,A72*C72*F72*I72,IF(F72&gt;0,A72*C72*F72,A72*C72))</f>
        <v>0</v>
      </c>
      <c r="L72" s="3">
        <f>K72-O72</f>
        <v>0</v>
      </c>
      <c r="M72" s="3">
        <f>ROUNDDOWN(L72/2,0)</f>
        <v>0</v>
      </c>
      <c r="N72" s="3">
        <f>L72-M72</f>
        <v>0</v>
      </c>
      <c r="O72" s="10">
        <v>0</v>
      </c>
      <c r="Q72" s="214" t="str">
        <f t="shared" ref="Q72" si="32">IF(K72&gt;=1000000,"相見積書提出必要",IF(K72&gt;=100000,"見積書提出必要",""))</f>
        <v/>
      </c>
      <c r="R72" s="289"/>
    </row>
    <row r="73" spans="1:18" ht="19.899999999999999" customHeight="1">
      <c r="A73" s="7" t="s">
        <v>9</v>
      </c>
      <c r="B73" s="290"/>
      <c r="C73" s="291"/>
      <c r="D73" s="291"/>
      <c r="E73" s="291"/>
      <c r="F73" s="291"/>
      <c r="G73" s="291"/>
      <c r="H73" s="291"/>
      <c r="I73" s="291"/>
      <c r="J73" s="292"/>
      <c r="K73" s="4"/>
      <c r="L73" s="4"/>
      <c r="M73" s="4"/>
      <c r="N73" s="4"/>
      <c r="O73" s="4"/>
      <c r="Q73" s="213"/>
      <c r="R73" s="288" t="str">
        <f>IF((K74-SUM(M74:O74))=0,"ＯＫ","エラー")</f>
        <v>ＯＫ</v>
      </c>
    </row>
    <row r="74" spans="1:18" ht="19.899999999999999" customHeight="1">
      <c r="A74" s="8"/>
      <c r="B74" s="5" t="s">
        <v>11</v>
      </c>
      <c r="C74" s="9"/>
      <c r="D74" s="9"/>
      <c r="E74" s="5" t="s">
        <v>11</v>
      </c>
      <c r="F74" s="9"/>
      <c r="G74" s="9"/>
      <c r="H74" s="5" t="s">
        <v>11</v>
      </c>
      <c r="I74" s="9"/>
      <c r="J74" s="9"/>
      <c r="K74" s="3">
        <f>IF(I74&gt;0,A74*C74*F74*I74,IF(F74&gt;0,A74*C74*F74,A74*C74))</f>
        <v>0</v>
      </c>
      <c r="L74" s="3">
        <f>K74-O74</f>
        <v>0</v>
      </c>
      <c r="M74" s="3">
        <f>ROUNDDOWN(L74/2,0)</f>
        <v>0</v>
      </c>
      <c r="N74" s="3">
        <f>L74-M74</f>
        <v>0</v>
      </c>
      <c r="O74" s="10">
        <v>0</v>
      </c>
      <c r="Q74" s="214" t="str">
        <f t="shared" ref="Q74" si="33">IF(K74&gt;=1000000,"相見積書提出必要",IF(K74&gt;=100000,"見積書提出必要",""))</f>
        <v/>
      </c>
      <c r="R74" s="289"/>
    </row>
    <row r="75" spans="1:18" ht="19.899999999999999" customHeight="1">
      <c r="A75" s="7" t="s">
        <v>9</v>
      </c>
      <c r="B75" s="290"/>
      <c r="C75" s="291"/>
      <c r="D75" s="291"/>
      <c r="E75" s="291"/>
      <c r="F75" s="291"/>
      <c r="G75" s="291"/>
      <c r="H75" s="291"/>
      <c r="I75" s="291"/>
      <c r="J75" s="292"/>
      <c r="K75" s="4"/>
      <c r="L75" s="4"/>
      <c r="M75" s="4"/>
      <c r="N75" s="4"/>
      <c r="O75" s="4"/>
      <c r="Q75" s="213"/>
      <c r="R75" s="288" t="str">
        <f>IF((K76-SUM(M76:O76))=0,"ＯＫ","エラー")</f>
        <v>ＯＫ</v>
      </c>
    </row>
    <row r="76" spans="1:18" ht="19.899999999999999" customHeight="1">
      <c r="A76" s="8"/>
      <c r="B76" s="5" t="s">
        <v>11</v>
      </c>
      <c r="C76" s="9"/>
      <c r="D76" s="9"/>
      <c r="E76" s="5" t="s">
        <v>11</v>
      </c>
      <c r="F76" s="9"/>
      <c r="G76" s="9"/>
      <c r="H76" s="5" t="s">
        <v>11</v>
      </c>
      <c r="I76" s="9"/>
      <c r="J76" s="9"/>
      <c r="K76" s="3">
        <f>IF(I76&gt;0,A76*C76*F76*I76,IF(F76&gt;0,A76*C76*F76,A76*C76))</f>
        <v>0</v>
      </c>
      <c r="L76" s="3">
        <f>K76-O76</f>
        <v>0</v>
      </c>
      <c r="M76" s="3">
        <f>ROUNDDOWN(L76/2,0)</f>
        <v>0</v>
      </c>
      <c r="N76" s="3">
        <f>L76-M76</f>
        <v>0</v>
      </c>
      <c r="O76" s="10">
        <v>0</v>
      </c>
      <c r="Q76" s="214" t="str">
        <f t="shared" ref="Q76" si="34">IF(K76&gt;=1000000,"相見積書提出必要",IF(K76&gt;=100000,"見積書提出必要",""))</f>
        <v/>
      </c>
      <c r="R76" s="289"/>
    </row>
    <row r="77" spans="1:18" ht="19.899999999999999" customHeight="1">
      <c r="A77" s="7" t="s">
        <v>9</v>
      </c>
      <c r="B77" s="290"/>
      <c r="C77" s="291"/>
      <c r="D77" s="291"/>
      <c r="E77" s="291"/>
      <c r="F77" s="291"/>
      <c r="G77" s="291"/>
      <c r="H77" s="291"/>
      <c r="I77" s="291"/>
      <c r="J77" s="292"/>
      <c r="K77" s="4"/>
      <c r="L77" s="4"/>
      <c r="M77" s="4"/>
      <c r="N77" s="4"/>
      <c r="O77" s="4"/>
      <c r="Q77" s="213"/>
      <c r="R77" s="288" t="str">
        <f>IF((K78-SUM(M78:O78))=0,"ＯＫ","エラー")</f>
        <v>ＯＫ</v>
      </c>
    </row>
    <row r="78" spans="1:18" ht="19.899999999999999" customHeight="1">
      <c r="A78" s="8"/>
      <c r="B78" s="5" t="s">
        <v>11</v>
      </c>
      <c r="C78" s="9"/>
      <c r="D78" s="9"/>
      <c r="E78" s="5" t="s">
        <v>11</v>
      </c>
      <c r="F78" s="9"/>
      <c r="G78" s="9"/>
      <c r="H78" s="5" t="s">
        <v>11</v>
      </c>
      <c r="I78" s="9"/>
      <c r="J78" s="9"/>
      <c r="K78" s="3">
        <f>IF(I78&gt;0,A78*C78*F78*I78,IF(F78&gt;0,A78*C78*F78,A78*C78))</f>
        <v>0</v>
      </c>
      <c r="L78" s="3">
        <f>K78-O78</f>
        <v>0</v>
      </c>
      <c r="M78" s="3">
        <f>ROUNDDOWN(L78/2,0)</f>
        <v>0</v>
      </c>
      <c r="N78" s="3">
        <f>L78-M78</f>
        <v>0</v>
      </c>
      <c r="O78" s="10">
        <v>0</v>
      </c>
      <c r="Q78" s="214" t="str">
        <f t="shared" ref="Q78" si="35">IF(K78&gt;=1000000,"相見積書提出必要",IF(K78&gt;=100000,"見積書提出必要",""))</f>
        <v/>
      </c>
      <c r="R78" s="289"/>
    </row>
    <row r="79" spans="1:18" ht="19.899999999999999" customHeight="1">
      <c r="A79" s="7" t="s">
        <v>9</v>
      </c>
      <c r="B79" s="290"/>
      <c r="C79" s="291"/>
      <c r="D79" s="291"/>
      <c r="E79" s="291"/>
      <c r="F79" s="291"/>
      <c r="G79" s="291"/>
      <c r="H79" s="291"/>
      <c r="I79" s="291"/>
      <c r="J79" s="292"/>
      <c r="K79" s="4"/>
      <c r="L79" s="4"/>
      <c r="M79" s="4"/>
      <c r="N79" s="4"/>
      <c r="O79" s="4"/>
      <c r="Q79" s="213"/>
      <c r="R79" s="288" t="str">
        <f>IF((K80-SUM(M80:O80))=0,"ＯＫ","エラー")</f>
        <v>ＯＫ</v>
      </c>
    </row>
    <row r="80" spans="1:18" ht="19.899999999999999" customHeight="1">
      <c r="A80" s="8"/>
      <c r="B80" s="5" t="s">
        <v>11</v>
      </c>
      <c r="C80" s="9"/>
      <c r="D80" s="9"/>
      <c r="E80" s="5" t="s">
        <v>11</v>
      </c>
      <c r="F80" s="9"/>
      <c r="G80" s="9"/>
      <c r="H80" s="5" t="s">
        <v>11</v>
      </c>
      <c r="I80" s="9"/>
      <c r="J80" s="9"/>
      <c r="K80" s="3">
        <f>IF(I80&gt;0,A80*C80*F80*I80,IF(F80&gt;0,A80*C80*F80,A80*C80))</f>
        <v>0</v>
      </c>
      <c r="L80" s="3">
        <f>K80-O80</f>
        <v>0</v>
      </c>
      <c r="M80" s="3">
        <f>ROUNDDOWN(L80/2,0)</f>
        <v>0</v>
      </c>
      <c r="N80" s="3">
        <f>L80-M80</f>
        <v>0</v>
      </c>
      <c r="O80" s="10">
        <v>0</v>
      </c>
      <c r="Q80" s="214" t="str">
        <f t="shared" ref="Q80" si="36">IF(K80&gt;=1000000,"相見積書提出必要",IF(K80&gt;=100000,"見積書提出必要",""))</f>
        <v/>
      </c>
      <c r="R80" s="289"/>
    </row>
    <row r="81" spans="1:18" ht="19.899999999999999" customHeight="1">
      <c r="A81" s="7" t="s">
        <v>9</v>
      </c>
      <c r="B81" s="290"/>
      <c r="C81" s="291"/>
      <c r="D81" s="291"/>
      <c r="E81" s="291"/>
      <c r="F81" s="291"/>
      <c r="G81" s="291"/>
      <c r="H81" s="291"/>
      <c r="I81" s="291"/>
      <c r="J81" s="292"/>
      <c r="K81" s="4"/>
      <c r="L81" s="4"/>
      <c r="M81" s="4"/>
      <c r="N81" s="4"/>
      <c r="O81" s="4"/>
      <c r="Q81" s="213"/>
      <c r="R81" s="288" t="str">
        <f>IF((K82-SUM(M82:O82))=0,"ＯＫ","エラー")</f>
        <v>ＯＫ</v>
      </c>
    </row>
    <row r="82" spans="1:18" ht="19.899999999999999" customHeight="1">
      <c r="A82" s="8"/>
      <c r="B82" s="5" t="s">
        <v>11</v>
      </c>
      <c r="C82" s="9"/>
      <c r="D82" s="9"/>
      <c r="E82" s="5" t="s">
        <v>11</v>
      </c>
      <c r="F82" s="9"/>
      <c r="G82" s="9"/>
      <c r="H82" s="5" t="s">
        <v>11</v>
      </c>
      <c r="I82" s="9"/>
      <c r="J82" s="9"/>
      <c r="K82" s="3">
        <f>IF(I82&gt;0,A82*C82*F82*I82,IF(F82&gt;0,A82*C82*F82,A82*C82))</f>
        <v>0</v>
      </c>
      <c r="L82" s="3">
        <f>K82-O82</f>
        <v>0</v>
      </c>
      <c r="M82" s="3">
        <f>ROUNDDOWN(L82/2,0)</f>
        <v>0</v>
      </c>
      <c r="N82" s="3">
        <f>L82-M82</f>
        <v>0</v>
      </c>
      <c r="O82" s="10">
        <v>0</v>
      </c>
      <c r="Q82" s="214" t="str">
        <f t="shared" ref="Q82" si="37">IF(K82&gt;=1000000,"相見積書提出必要",IF(K82&gt;=100000,"見積書提出必要",""))</f>
        <v/>
      </c>
      <c r="R82" s="289"/>
    </row>
    <row r="83" spans="1:18" ht="19.899999999999999" customHeight="1">
      <c r="A83" s="7" t="s">
        <v>9</v>
      </c>
      <c r="B83" s="290"/>
      <c r="C83" s="291"/>
      <c r="D83" s="291"/>
      <c r="E83" s="291"/>
      <c r="F83" s="291"/>
      <c r="G83" s="291"/>
      <c r="H83" s="291"/>
      <c r="I83" s="291"/>
      <c r="J83" s="292"/>
      <c r="K83" s="4"/>
      <c r="L83" s="4"/>
      <c r="M83" s="4"/>
      <c r="N83" s="4"/>
      <c r="O83" s="4"/>
      <c r="Q83" s="213"/>
      <c r="R83" s="288" t="str">
        <f>IF((K84-SUM(M84:O84))=0,"ＯＫ","エラー")</f>
        <v>ＯＫ</v>
      </c>
    </row>
    <row r="84" spans="1:18" ht="19.899999999999999" customHeight="1">
      <c r="A84" s="8"/>
      <c r="B84" s="5" t="s">
        <v>11</v>
      </c>
      <c r="C84" s="9"/>
      <c r="D84" s="9"/>
      <c r="E84" s="5" t="s">
        <v>11</v>
      </c>
      <c r="F84" s="9"/>
      <c r="G84" s="9"/>
      <c r="H84" s="5" t="s">
        <v>11</v>
      </c>
      <c r="I84" s="9"/>
      <c r="J84" s="9"/>
      <c r="K84" s="3">
        <f>IF(I84&gt;0,A84*C84*F84*I84,IF(F84&gt;0,A84*C84*F84,A84*C84))</f>
        <v>0</v>
      </c>
      <c r="L84" s="3">
        <f>K84-O84</f>
        <v>0</v>
      </c>
      <c r="M84" s="3">
        <f>ROUNDDOWN(L84/2,0)</f>
        <v>0</v>
      </c>
      <c r="N84" s="3">
        <f>L84-M84</f>
        <v>0</v>
      </c>
      <c r="O84" s="10">
        <v>0</v>
      </c>
      <c r="Q84" s="214" t="str">
        <f t="shared" ref="Q84" si="38">IF(K84&gt;=1000000,"相見積書提出必要",IF(K84&gt;=100000,"見積書提出必要",""))</f>
        <v/>
      </c>
      <c r="R84" s="289"/>
    </row>
    <row r="85" spans="1:18" ht="19.899999999999999" customHeight="1">
      <c r="A85" s="7" t="s">
        <v>9</v>
      </c>
      <c r="B85" s="290"/>
      <c r="C85" s="291"/>
      <c r="D85" s="291"/>
      <c r="E85" s="291"/>
      <c r="F85" s="291"/>
      <c r="G85" s="291"/>
      <c r="H85" s="291"/>
      <c r="I85" s="291"/>
      <c r="J85" s="292"/>
      <c r="K85" s="4"/>
      <c r="L85" s="4"/>
      <c r="M85" s="4"/>
      <c r="N85" s="4"/>
      <c r="O85" s="4"/>
      <c r="Q85" s="213"/>
      <c r="R85" s="288" t="str">
        <f>IF((K86-SUM(M86:O86))=0,"ＯＫ","エラー")</f>
        <v>ＯＫ</v>
      </c>
    </row>
    <row r="86" spans="1:18" ht="19.899999999999999"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Q86" s="214" t="str">
        <f t="shared" ref="Q86" si="39">IF(K86&gt;=1000000,"相見積書提出必要",IF(K86&gt;=100000,"見積書提出必要",""))</f>
        <v/>
      </c>
      <c r="R86" s="289"/>
    </row>
    <row r="87" spans="1:18" ht="19.899999999999999" customHeight="1">
      <c r="A87" s="7" t="s">
        <v>9</v>
      </c>
      <c r="B87" s="290"/>
      <c r="C87" s="291"/>
      <c r="D87" s="291"/>
      <c r="E87" s="291"/>
      <c r="F87" s="291"/>
      <c r="G87" s="291"/>
      <c r="H87" s="291"/>
      <c r="I87" s="291"/>
      <c r="J87" s="292"/>
      <c r="K87" s="4"/>
      <c r="L87" s="4"/>
      <c r="M87" s="4"/>
      <c r="N87" s="4"/>
      <c r="O87" s="4"/>
      <c r="Q87" s="213"/>
      <c r="R87" s="288" t="str">
        <f>IF((K88-SUM(M88:O88))=0,"ＯＫ","エラー")</f>
        <v>ＯＫ</v>
      </c>
    </row>
    <row r="88" spans="1:18" ht="19.899999999999999"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Q88" s="214" t="str">
        <f t="shared" ref="Q88" si="40">IF(K88&gt;=1000000,"相見積書提出必要",IF(K88&gt;=100000,"見積書提出必要",""))</f>
        <v/>
      </c>
      <c r="R88" s="289"/>
    </row>
    <row r="89" spans="1:18" ht="19.899999999999999" customHeight="1">
      <c r="A89" s="7" t="s">
        <v>9</v>
      </c>
      <c r="B89" s="290"/>
      <c r="C89" s="291"/>
      <c r="D89" s="291"/>
      <c r="E89" s="291"/>
      <c r="F89" s="291"/>
      <c r="G89" s="291"/>
      <c r="H89" s="291"/>
      <c r="I89" s="291"/>
      <c r="J89" s="292"/>
      <c r="K89" s="4"/>
      <c r="L89" s="4"/>
      <c r="M89" s="4"/>
      <c r="N89" s="4"/>
      <c r="O89" s="4"/>
      <c r="Q89" s="213"/>
      <c r="R89" s="288" t="str">
        <f>IF((K90-SUM(M90:O90))=0,"ＯＫ","エラー")</f>
        <v>ＯＫ</v>
      </c>
    </row>
    <row r="90" spans="1:18" ht="19.899999999999999"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Q90" s="214" t="str">
        <f t="shared" ref="Q90" si="41">IF(K90&gt;=1000000,"相見積書提出必要",IF(K90&gt;=100000,"見積書提出必要",""))</f>
        <v/>
      </c>
      <c r="R90" s="289"/>
    </row>
    <row r="91" spans="1:18" ht="19.899999999999999" customHeight="1">
      <c r="A91" s="7" t="s">
        <v>9</v>
      </c>
      <c r="B91" s="290"/>
      <c r="C91" s="291"/>
      <c r="D91" s="291"/>
      <c r="E91" s="291"/>
      <c r="F91" s="291"/>
      <c r="G91" s="291"/>
      <c r="H91" s="291"/>
      <c r="I91" s="291"/>
      <c r="J91" s="292"/>
      <c r="K91" s="4"/>
      <c r="L91" s="4"/>
      <c r="M91" s="4"/>
      <c r="N91" s="4"/>
      <c r="O91" s="4"/>
      <c r="Q91" s="213"/>
      <c r="R91" s="288" t="str">
        <f>IF((K92-SUM(M92:O92))=0,"ＯＫ","エラー")</f>
        <v>ＯＫ</v>
      </c>
    </row>
    <row r="92" spans="1:18" ht="19.899999999999999"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Q92" s="214" t="str">
        <f t="shared" ref="Q92" si="42">IF(K92&gt;=1000000,"相見積書提出必要",IF(K92&gt;=100000,"見積書提出必要",""))</f>
        <v/>
      </c>
      <c r="R92" s="289"/>
    </row>
    <row r="93" spans="1:18" ht="19.899999999999999" customHeight="1">
      <c r="A93" s="7" t="s">
        <v>9</v>
      </c>
      <c r="B93" s="290"/>
      <c r="C93" s="291"/>
      <c r="D93" s="291"/>
      <c r="E93" s="291"/>
      <c r="F93" s="291"/>
      <c r="G93" s="291"/>
      <c r="H93" s="291"/>
      <c r="I93" s="291"/>
      <c r="J93" s="292"/>
      <c r="K93" s="4"/>
      <c r="L93" s="4"/>
      <c r="M93" s="4"/>
      <c r="N93" s="4"/>
      <c r="O93" s="4"/>
      <c r="Q93" s="213"/>
      <c r="R93" s="288" t="str">
        <f>IF((K94-SUM(M94:O94))=0,"ＯＫ","エラー")</f>
        <v>ＯＫ</v>
      </c>
    </row>
    <row r="94" spans="1:18" ht="19.899999999999999"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Q94" s="214" t="str">
        <f t="shared" ref="Q94" si="43">IF(K94&gt;=1000000,"相見積書提出必要",IF(K94&gt;=100000,"見積書提出必要",""))</f>
        <v/>
      </c>
      <c r="R94" s="289"/>
    </row>
    <row r="95" spans="1:18" ht="19.899999999999999" customHeight="1">
      <c r="A95" s="7" t="s">
        <v>9</v>
      </c>
      <c r="B95" s="290"/>
      <c r="C95" s="291"/>
      <c r="D95" s="291"/>
      <c r="E95" s="291"/>
      <c r="F95" s="291"/>
      <c r="G95" s="291"/>
      <c r="H95" s="291"/>
      <c r="I95" s="291"/>
      <c r="J95" s="292"/>
      <c r="K95" s="4"/>
      <c r="L95" s="4"/>
      <c r="M95" s="4"/>
      <c r="N95" s="4"/>
      <c r="O95" s="4"/>
      <c r="Q95" s="213"/>
      <c r="R95" s="288" t="str">
        <f>IF((K96-SUM(M96:O96))=0,"ＯＫ","エラー")</f>
        <v>ＯＫ</v>
      </c>
    </row>
    <row r="96" spans="1:18" ht="19.899999999999999"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Q96" s="214" t="str">
        <f t="shared" ref="Q96" si="44">IF(K96&gt;=1000000,"相見積書提出必要",IF(K96&gt;=100000,"見積書提出必要",""))</f>
        <v/>
      </c>
      <c r="R96" s="289"/>
    </row>
    <row r="97" spans="1:18" ht="19.899999999999999" customHeight="1">
      <c r="A97" s="7" t="s">
        <v>9</v>
      </c>
      <c r="B97" s="290"/>
      <c r="C97" s="291"/>
      <c r="D97" s="291"/>
      <c r="E97" s="291"/>
      <c r="F97" s="291"/>
      <c r="G97" s="291"/>
      <c r="H97" s="291"/>
      <c r="I97" s="291"/>
      <c r="J97" s="292"/>
      <c r="K97" s="4"/>
      <c r="L97" s="4"/>
      <c r="M97" s="4"/>
      <c r="N97" s="4"/>
      <c r="O97" s="4"/>
      <c r="Q97" s="213"/>
      <c r="R97" s="288" t="str">
        <f>IF((K98-SUM(M98:O98))=0,"ＯＫ","エラー")</f>
        <v>ＯＫ</v>
      </c>
    </row>
    <row r="98" spans="1:18" ht="19.899999999999999"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Q98" s="214" t="str">
        <f t="shared" ref="Q98" si="45">IF(K98&gt;=1000000,"相見積書提出必要",IF(K98&gt;=100000,"見積書提出必要",""))</f>
        <v/>
      </c>
      <c r="R98" s="289"/>
    </row>
    <row r="99" spans="1:18" ht="19.899999999999999" customHeight="1">
      <c r="A99" s="7" t="s">
        <v>9</v>
      </c>
      <c r="B99" s="290"/>
      <c r="C99" s="291"/>
      <c r="D99" s="291"/>
      <c r="E99" s="291"/>
      <c r="F99" s="291"/>
      <c r="G99" s="291"/>
      <c r="H99" s="291"/>
      <c r="I99" s="291"/>
      <c r="J99" s="292"/>
      <c r="K99" s="4"/>
      <c r="L99" s="4"/>
      <c r="M99" s="4"/>
      <c r="N99" s="4"/>
      <c r="O99" s="4"/>
      <c r="Q99" s="213"/>
      <c r="R99" s="288" t="str">
        <f>IF((K100-SUM(M100:O100))=0,"ＯＫ","エラー")</f>
        <v>ＯＫ</v>
      </c>
    </row>
    <row r="100" spans="1:18" ht="19.899999999999999"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Q100" s="214" t="str">
        <f t="shared" ref="Q100" si="46">IF(K100&gt;=1000000,"相見積書提出必要",IF(K100&gt;=100000,"見積書提出必要",""))</f>
        <v/>
      </c>
      <c r="R100" s="289"/>
    </row>
    <row r="101" spans="1:18" ht="19.899999999999999" customHeight="1">
      <c r="A101" s="7" t="s">
        <v>9</v>
      </c>
      <c r="B101" s="290"/>
      <c r="C101" s="291"/>
      <c r="D101" s="291"/>
      <c r="E101" s="291"/>
      <c r="F101" s="291"/>
      <c r="G101" s="291"/>
      <c r="H101" s="291"/>
      <c r="I101" s="291"/>
      <c r="J101" s="292"/>
      <c r="K101" s="4"/>
      <c r="L101" s="4"/>
      <c r="M101" s="4"/>
      <c r="N101" s="4"/>
      <c r="O101" s="4"/>
      <c r="Q101" s="213"/>
      <c r="R101" s="288" t="str">
        <f>IF((K102-SUM(M102:O102))=0,"ＯＫ","エラー")</f>
        <v>ＯＫ</v>
      </c>
    </row>
    <row r="102" spans="1:18" ht="19.899999999999999"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Q102" s="214" t="str">
        <f t="shared" ref="Q102" si="47">IF(K102&gt;=1000000,"相見積書提出必要",IF(K102&gt;=100000,"見積書提出必要",""))</f>
        <v/>
      </c>
      <c r="R102" s="289"/>
    </row>
    <row r="103" spans="1:18" ht="19.899999999999999" customHeight="1">
      <c r="A103" s="7" t="s">
        <v>9</v>
      </c>
      <c r="B103" s="290"/>
      <c r="C103" s="291"/>
      <c r="D103" s="291"/>
      <c r="E103" s="291"/>
      <c r="F103" s="291"/>
      <c r="G103" s="291"/>
      <c r="H103" s="291"/>
      <c r="I103" s="291"/>
      <c r="J103" s="292"/>
      <c r="K103" s="4"/>
      <c r="L103" s="4"/>
      <c r="M103" s="4"/>
      <c r="N103" s="4"/>
      <c r="O103" s="4"/>
      <c r="Q103" s="213"/>
      <c r="R103" s="288" t="str">
        <f>IF((K104-SUM(M104:O104))=0,"ＯＫ","エラー")</f>
        <v>ＯＫ</v>
      </c>
    </row>
    <row r="104" spans="1:18" ht="19.899999999999999"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Q104" s="214" t="str">
        <f t="shared" ref="Q104" si="48">IF(K104&gt;=1000000,"相見積書提出必要",IF(K104&gt;=100000,"見積書提出必要",""))</f>
        <v/>
      </c>
      <c r="R104" s="289"/>
    </row>
    <row r="105" spans="1:18" ht="19.899999999999999" customHeight="1">
      <c r="A105" s="7" t="s">
        <v>9</v>
      </c>
      <c r="B105" s="290"/>
      <c r="C105" s="291"/>
      <c r="D105" s="291"/>
      <c r="E105" s="291"/>
      <c r="F105" s="291"/>
      <c r="G105" s="291"/>
      <c r="H105" s="291"/>
      <c r="I105" s="291"/>
      <c r="J105" s="292"/>
      <c r="K105" s="4"/>
      <c r="L105" s="4"/>
      <c r="M105" s="4"/>
      <c r="N105" s="4"/>
      <c r="O105" s="4"/>
      <c r="Q105" s="213"/>
      <c r="R105" s="288" t="str">
        <f>IF((K106-SUM(M106:O106))=0,"ＯＫ","エラー")</f>
        <v>ＯＫ</v>
      </c>
    </row>
    <row r="106" spans="1:18" ht="19.899999999999999" customHeight="1">
      <c r="A106" s="8"/>
      <c r="B106" s="5" t="s">
        <v>11</v>
      </c>
      <c r="C106" s="9"/>
      <c r="D106" s="9"/>
      <c r="E106" s="5" t="s">
        <v>11</v>
      </c>
      <c r="F106" s="9"/>
      <c r="G106" s="9"/>
      <c r="H106" s="5" t="s">
        <v>11</v>
      </c>
      <c r="I106" s="9"/>
      <c r="J106" s="9"/>
      <c r="K106" s="3">
        <f>IF(I106&gt;0,A106*C106*F106*I106,IF(F106&gt;0,A106*C106*F106,A106*C106))</f>
        <v>0</v>
      </c>
      <c r="L106" s="3">
        <f>K106-O106</f>
        <v>0</v>
      </c>
      <c r="M106" s="3">
        <f>ROUNDDOWN(L106/2,0)</f>
        <v>0</v>
      </c>
      <c r="N106" s="3">
        <f>L106-M106</f>
        <v>0</v>
      </c>
      <c r="O106" s="10">
        <v>0</v>
      </c>
      <c r="Q106" s="214" t="str">
        <f t="shared" ref="Q106" si="49">IF(K106&gt;=1000000,"相見積書提出必要",IF(K106&gt;=100000,"見積書提出必要",""))</f>
        <v/>
      </c>
      <c r="R106" s="289"/>
    </row>
    <row r="107" spans="1:18" ht="19.899999999999999" customHeight="1">
      <c r="A107" s="7" t="s">
        <v>9</v>
      </c>
      <c r="B107" s="290"/>
      <c r="C107" s="291"/>
      <c r="D107" s="291"/>
      <c r="E107" s="291"/>
      <c r="F107" s="291"/>
      <c r="G107" s="291"/>
      <c r="H107" s="291"/>
      <c r="I107" s="291"/>
      <c r="J107" s="292"/>
      <c r="K107" s="4"/>
      <c r="L107" s="4"/>
      <c r="M107" s="4"/>
      <c r="N107" s="4"/>
      <c r="O107" s="4"/>
      <c r="Q107" s="213"/>
      <c r="R107" s="288" t="str">
        <f>IF((K108-SUM(M108:O108))=0,"ＯＫ","エラー")</f>
        <v>ＯＫ</v>
      </c>
    </row>
    <row r="108" spans="1:18" ht="19.899999999999999" customHeight="1">
      <c r="A108" s="8"/>
      <c r="B108" s="5" t="s">
        <v>11</v>
      </c>
      <c r="C108" s="9"/>
      <c r="D108" s="9"/>
      <c r="E108" s="5" t="s">
        <v>11</v>
      </c>
      <c r="F108" s="9"/>
      <c r="G108" s="9"/>
      <c r="H108" s="5" t="s">
        <v>11</v>
      </c>
      <c r="I108" s="9"/>
      <c r="J108" s="9"/>
      <c r="K108" s="3">
        <f>IF(I108&gt;0,A108*C108*F108*I108,IF(F108&gt;0,A108*C108*F108,A108*C108))</f>
        <v>0</v>
      </c>
      <c r="L108" s="3">
        <f>K108-O108</f>
        <v>0</v>
      </c>
      <c r="M108" s="3">
        <f>ROUNDDOWN(L108/2,0)</f>
        <v>0</v>
      </c>
      <c r="N108" s="3">
        <f>L108-M108</f>
        <v>0</v>
      </c>
      <c r="O108" s="10">
        <v>0</v>
      </c>
      <c r="Q108" s="214" t="str">
        <f t="shared" ref="Q108" si="50">IF(K108&gt;=1000000,"相見積書提出必要",IF(K108&gt;=100000,"見積書提出必要",""))</f>
        <v/>
      </c>
      <c r="R108" s="289"/>
    </row>
    <row r="109" spans="1:18" ht="19.899999999999999" customHeight="1">
      <c r="A109" s="7" t="s">
        <v>9</v>
      </c>
      <c r="B109" s="290"/>
      <c r="C109" s="291"/>
      <c r="D109" s="291"/>
      <c r="E109" s="291"/>
      <c r="F109" s="291"/>
      <c r="G109" s="291"/>
      <c r="H109" s="291"/>
      <c r="I109" s="291"/>
      <c r="J109" s="292"/>
      <c r="K109" s="4"/>
      <c r="L109" s="4"/>
      <c r="M109" s="4"/>
      <c r="N109" s="4"/>
      <c r="O109" s="4"/>
      <c r="Q109" s="213"/>
      <c r="R109" s="288" t="str">
        <f>IF((K110-SUM(M110:O110))=0,"ＯＫ","エラー")</f>
        <v>ＯＫ</v>
      </c>
    </row>
    <row r="110" spans="1:18" ht="19.899999999999999" customHeight="1">
      <c r="A110" s="8"/>
      <c r="B110" s="5" t="s">
        <v>11</v>
      </c>
      <c r="C110" s="9"/>
      <c r="D110" s="9"/>
      <c r="E110" s="5" t="s">
        <v>11</v>
      </c>
      <c r="F110" s="9"/>
      <c r="G110" s="9"/>
      <c r="H110" s="5" t="s">
        <v>11</v>
      </c>
      <c r="I110" s="9"/>
      <c r="J110" s="9"/>
      <c r="K110" s="3">
        <f>IF(I110&gt;0,A110*C110*F110*I110,IF(F110&gt;0,A110*C110*F110,A110*C110))</f>
        <v>0</v>
      </c>
      <c r="L110" s="3">
        <f>K110-O110</f>
        <v>0</v>
      </c>
      <c r="M110" s="3">
        <f>ROUNDDOWN(L110/2,0)</f>
        <v>0</v>
      </c>
      <c r="N110" s="3">
        <f>L110-M110</f>
        <v>0</v>
      </c>
      <c r="O110" s="10">
        <v>0</v>
      </c>
      <c r="Q110" s="214" t="str">
        <f t="shared" ref="Q110" si="51">IF(K110&gt;=1000000,"相見積書提出必要",IF(K110&gt;=100000,"見積書提出必要",""))</f>
        <v/>
      </c>
      <c r="R110" s="289"/>
    </row>
    <row r="111" spans="1:18" ht="19.899999999999999" customHeight="1">
      <c r="A111" s="7" t="s">
        <v>9</v>
      </c>
      <c r="B111" s="290"/>
      <c r="C111" s="291"/>
      <c r="D111" s="291"/>
      <c r="E111" s="291"/>
      <c r="F111" s="291"/>
      <c r="G111" s="291"/>
      <c r="H111" s="291"/>
      <c r="I111" s="291"/>
      <c r="J111" s="292"/>
      <c r="K111" s="4"/>
      <c r="L111" s="4"/>
      <c r="M111" s="4"/>
      <c r="N111" s="4"/>
      <c r="O111" s="4"/>
      <c r="Q111" s="213"/>
      <c r="R111" s="288" t="str">
        <f>IF((K112-SUM(M112:O112))=0,"ＯＫ","エラー")</f>
        <v>ＯＫ</v>
      </c>
    </row>
    <row r="112" spans="1:18" ht="19.899999999999999" customHeight="1">
      <c r="A112" s="8"/>
      <c r="B112" s="5" t="s">
        <v>11</v>
      </c>
      <c r="C112" s="9"/>
      <c r="D112" s="9"/>
      <c r="E112" s="5" t="s">
        <v>11</v>
      </c>
      <c r="F112" s="9"/>
      <c r="G112" s="9"/>
      <c r="H112" s="5" t="s">
        <v>11</v>
      </c>
      <c r="I112" s="9"/>
      <c r="J112" s="9"/>
      <c r="K112" s="3">
        <f>IF(I112&gt;0,A112*C112*F112*I112,IF(F112&gt;0,A112*C112*F112,A112*C112))</f>
        <v>0</v>
      </c>
      <c r="L112" s="3">
        <f>K112-O112</f>
        <v>0</v>
      </c>
      <c r="M112" s="3">
        <f>ROUNDDOWN(L112/2,0)</f>
        <v>0</v>
      </c>
      <c r="N112" s="3">
        <f>L112-M112</f>
        <v>0</v>
      </c>
      <c r="O112" s="10">
        <v>0</v>
      </c>
      <c r="Q112" s="214" t="str">
        <f t="shared" ref="Q112" si="52">IF(K112&gt;=1000000,"相見積書提出必要",IF(K112&gt;=100000,"見積書提出必要",""))</f>
        <v/>
      </c>
      <c r="R112" s="289"/>
    </row>
    <row r="113" spans="1:18" ht="19.899999999999999" customHeight="1">
      <c r="A113" s="7" t="s">
        <v>9</v>
      </c>
      <c r="B113" s="290"/>
      <c r="C113" s="291"/>
      <c r="D113" s="291"/>
      <c r="E113" s="291"/>
      <c r="F113" s="291"/>
      <c r="G113" s="291"/>
      <c r="H113" s="291"/>
      <c r="I113" s="291"/>
      <c r="J113" s="292"/>
      <c r="K113" s="4"/>
      <c r="L113" s="4"/>
      <c r="M113" s="4"/>
      <c r="N113" s="4"/>
      <c r="O113" s="4"/>
      <c r="Q113" s="213"/>
      <c r="R113" s="288" t="str">
        <f>IF((K114-SUM(M114:O114))=0,"ＯＫ","エラー")</f>
        <v>ＯＫ</v>
      </c>
    </row>
    <row r="114" spans="1:18" ht="19.899999999999999" customHeight="1">
      <c r="A114" s="8"/>
      <c r="B114" s="5" t="s">
        <v>11</v>
      </c>
      <c r="C114" s="9"/>
      <c r="D114" s="9"/>
      <c r="E114" s="5" t="s">
        <v>11</v>
      </c>
      <c r="F114" s="9"/>
      <c r="G114" s="9"/>
      <c r="H114" s="5" t="s">
        <v>11</v>
      </c>
      <c r="I114" s="9"/>
      <c r="J114" s="9"/>
      <c r="K114" s="3">
        <f>IF(I114&gt;0,A114*C114*F114*I114,IF(F114&gt;0,A114*C114*F114,A114*C114))</f>
        <v>0</v>
      </c>
      <c r="L114" s="3">
        <f>K114-O114</f>
        <v>0</v>
      </c>
      <c r="M114" s="3">
        <f>ROUNDDOWN(L114/2,0)</f>
        <v>0</v>
      </c>
      <c r="N114" s="3">
        <f>L114-M114</f>
        <v>0</v>
      </c>
      <c r="O114" s="10">
        <v>0</v>
      </c>
      <c r="Q114" s="214" t="str">
        <f t="shared" ref="Q114" si="53">IF(K114&gt;=1000000,"相見積書提出必要",IF(K114&gt;=100000,"見積書提出必要",""))</f>
        <v/>
      </c>
      <c r="R114" s="289"/>
    </row>
    <row r="115" spans="1:18" ht="19.899999999999999" customHeight="1">
      <c r="A115" s="7" t="s">
        <v>9</v>
      </c>
      <c r="B115" s="290"/>
      <c r="C115" s="291"/>
      <c r="D115" s="291"/>
      <c r="E115" s="291"/>
      <c r="F115" s="291"/>
      <c r="G115" s="291"/>
      <c r="H115" s="291"/>
      <c r="I115" s="291"/>
      <c r="J115" s="292"/>
      <c r="K115" s="4"/>
      <c r="L115" s="4"/>
      <c r="M115" s="4"/>
      <c r="N115" s="4"/>
      <c r="O115" s="4"/>
      <c r="Q115" s="213"/>
      <c r="R115" s="288" t="str">
        <f>IF((K116-SUM(M116:O116))=0,"ＯＫ","エラー")</f>
        <v>ＯＫ</v>
      </c>
    </row>
    <row r="116" spans="1:18" ht="19.899999999999999" customHeight="1">
      <c r="A116" s="8"/>
      <c r="B116" s="5" t="s">
        <v>11</v>
      </c>
      <c r="C116" s="9"/>
      <c r="D116" s="9"/>
      <c r="E116" s="5" t="s">
        <v>11</v>
      </c>
      <c r="F116" s="9"/>
      <c r="G116" s="9"/>
      <c r="H116" s="5" t="s">
        <v>11</v>
      </c>
      <c r="I116" s="9"/>
      <c r="J116" s="9"/>
      <c r="K116" s="3">
        <f>IF(I116&gt;0,A116*C116*F116*I116,IF(F116&gt;0,A116*C116*F116,A116*C116))</f>
        <v>0</v>
      </c>
      <c r="L116" s="3">
        <f>K116-O116</f>
        <v>0</v>
      </c>
      <c r="M116" s="3">
        <f>ROUNDDOWN(L116/2,0)</f>
        <v>0</v>
      </c>
      <c r="N116" s="3">
        <f>L116-M116</f>
        <v>0</v>
      </c>
      <c r="O116" s="10">
        <v>0</v>
      </c>
      <c r="Q116" s="214" t="str">
        <f t="shared" ref="Q116" si="54">IF(K116&gt;=1000000,"相見積書提出必要",IF(K116&gt;=100000,"見積書提出必要",""))</f>
        <v/>
      </c>
      <c r="R116" s="289"/>
    </row>
    <row r="117" spans="1:18" ht="19.899999999999999" customHeight="1">
      <c r="A117" s="7" t="s">
        <v>9</v>
      </c>
      <c r="B117" s="290"/>
      <c r="C117" s="291"/>
      <c r="D117" s="291"/>
      <c r="E117" s="291"/>
      <c r="F117" s="291"/>
      <c r="G117" s="291"/>
      <c r="H117" s="291"/>
      <c r="I117" s="291"/>
      <c r="J117" s="292"/>
      <c r="K117" s="4"/>
      <c r="L117" s="4"/>
      <c r="M117" s="4"/>
      <c r="N117" s="4"/>
      <c r="O117" s="4"/>
      <c r="Q117" s="213"/>
      <c r="R117" s="288" t="str">
        <f t="shared" ref="R117" si="55">IF((K118-SUM(M118:O118))=0,"ＯＫ","エラー")</f>
        <v>ＯＫ</v>
      </c>
    </row>
    <row r="118" spans="1:18" ht="19.899999999999999" customHeight="1">
      <c r="A118" s="8"/>
      <c r="B118" s="5" t="s">
        <v>11</v>
      </c>
      <c r="C118" s="9"/>
      <c r="D118" s="9"/>
      <c r="E118" s="5" t="s">
        <v>11</v>
      </c>
      <c r="F118" s="9"/>
      <c r="G118" s="9"/>
      <c r="H118" s="5" t="s">
        <v>11</v>
      </c>
      <c r="I118" s="9"/>
      <c r="J118" s="9"/>
      <c r="K118" s="3">
        <f>IF(I118&gt;0,A118*C118*F118*I118,IF(F118&gt;0,A118*C118*F118,A118*C118))</f>
        <v>0</v>
      </c>
      <c r="L118" s="3">
        <f>K118-O118</f>
        <v>0</v>
      </c>
      <c r="M118" s="3">
        <f>ROUNDDOWN(L118/2,0)</f>
        <v>0</v>
      </c>
      <c r="N118" s="3">
        <f>L118-M118</f>
        <v>0</v>
      </c>
      <c r="O118" s="10">
        <v>0</v>
      </c>
      <c r="Q118" s="214" t="str">
        <f t="shared" ref="Q118" si="56">IF(K118&gt;=1000000,"相見積書提出必要",IF(K118&gt;=100000,"見積書提出必要",""))</f>
        <v/>
      </c>
      <c r="R118" s="289"/>
    </row>
    <row r="119" spans="1:18" ht="19.899999999999999" customHeight="1">
      <c r="A119" s="7" t="s">
        <v>9</v>
      </c>
      <c r="B119" s="290"/>
      <c r="C119" s="291"/>
      <c r="D119" s="291"/>
      <c r="E119" s="291"/>
      <c r="F119" s="291"/>
      <c r="G119" s="291"/>
      <c r="H119" s="291"/>
      <c r="I119" s="291"/>
      <c r="J119" s="292"/>
      <c r="K119" s="4"/>
      <c r="L119" s="4"/>
      <c r="M119" s="4"/>
      <c r="N119" s="4"/>
      <c r="O119" s="4"/>
      <c r="Q119" s="213"/>
      <c r="R119" s="288" t="str">
        <f t="shared" ref="R119" si="57">IF((K120-SUM(M120:O120))=0,"ＯＫ","エラー")</f>
        <v>ＯＫ</v>
      </c>
    </row>
    <row r="120" spans="1:18" ht="19.899999999999999" customHeight="1">
      <c r="A120" s="8"/>
      <c r="B120" s="5" t="s">
        <v>11</v>
      </c>
      <c r="C120" s="9"/>
      <c r="D120" s="9"/>
      <c r="E120" s="5" t="s">
        <v>11</v>
      </c>
      <c r="F120" s="9"/>
      <c r="G120" s="9"/>
      <c r="H120" s="5" t="s">
        <v>11</v>
      </c>
      <c r="I120" s="9"/>
      <c r="J120" s="9"/>
      <c r="K120" s="3">
        <f>IF(I120&gt;0,A120*C120*F120*I120,IF(F120&gt;0,A120*C120*F120,A120*C120))</f>
        <v>0</v>
      </c>
      <c r="L120" s="3">
        <f>K120-O120</f>
        <v>0</v>
      </c>
      <c r="M120" s="3">
        <f>ROUNDDOWN(L120/2,0)</f>
        <v>0</v>
      </c>
      <c r="N120" s="3">
        <f>L120-M120</f>
        <v>0</v>
      </c>
      <c r="O120" s="10">
        <v>0</v>
      </c>
      <c r="Q120" s="214" t="str">
        <f t="shared" ref="Q120" si="58">IF(K120&gt;=1000000,"相見積書提出必要",IF(K120&gt;=100000,"見積書提出必要",""))</f>
        <v/>
      </c>
      <c r="R120" s="289"/>
    </row>
    <row r="121" spans="1:18" ht="19.899999999999999" customHeight="1">
      <c r="A121" s="7" t="s">
        <v>9</v>
      </c>
      <c r="B121" s="290"/>
      <c r="C121" s="291"/>
      <c r="D121" s="291"/>
      <c r="E121" s="291"/>
      <c r="F121" s="291"/>
      <c r="G121" s="291"/>
      <c r="H121" s="291"/>
      <c r="I121" s="291"/>
      <c r="J121" s="292"/>
      <c r="K121" s="4"/>
      <c r="L121" s="4"/>
      <c r="M121" s="4"/>
      <c r="N121" s="4"/>
      <c r="O121" s="4"/>
      <c r="Q121" s="213"/>
      <c r="R121" s="288" t="str">
        <f>IF((K122-SUM(M122:O122))=0,"ＯＫ","エラー")</f>
        <v>ＯＫ</v>
      </c>
    </row>
    <row r="122" spans="1:18" ht="19.899999999999999" customHeight="1">
      <c r="A122" s="8"/>
      <c r="B122" s="5" t="s">
        <v>11</v>
      </c>
      <c r="C122" s="9"/>
      <c r="D122" s="9"/>
      <c r="E122" s="5" t="s">
        <v>11</v>
      </c>
      <c r="F122" s="9"/>
      <c r="G122" s="9"/>
      <c r="H122" s="5" t="s">
        <v>11</v>
      </c>
      <c r="I122" s="9"/>
      <c r="J122" s="9"/>
      <c r="K122" s="3">
        <f>IF(I122&gt;0,A122*C122*F122*I122,IF(F122&gt;0,A122*C122*F122,A122*C122))</f>
        <v>0</v>
      </c>
      <c r="L122" s="3">
        <f>K122-O122</f>
        <v>0</v>
      </c>
      <c r="M122" s="3">
        <f>ROUNDDOWN(L122/2,0)</f>
        <v>0</v>
      </c>
      <c r="N122" s="3">
        <f>L122-M122</f>
        <v>0</v>
      </c>
      <c r="O122" s="10">
        <v>0</v>
      </c>
      <c r="Q122" s="214" t="str">
        <f t="shared" ref="Q122" si="59">IF(K122&gt;=1000000,"相見積書提出必要",IF(K122&gt;=100000,"見積書提出必要",""))</f>
        <v/>
      </c>
      <c r="R122" s="289"/>
    </row>
    <row r="123" spans="1:18" ht="19.899999999999999" customHeight="1">
      <c r="A123" s="7" t="s">
        <v>9</v>
      </c>
      <c r="B123" s="290"/>
      <c r="C123" s="291"/>
      <c r="D123" s="291"/>
      <c r="E123" s="291"/>
      <c r="F123" s="291"/>
      <c r="G123" s="291"/>
      <c r="H123" s="291"/>
      <c r="I123" s="291"/>
      <c r="J123" s="292"/>
      <c r="K123" s="4"/>
      <c r="L123" s="4"/>
      <c r="M123" s="4"/>
      <c r="N123" s="4"/>
      <c r="O123" s="4"/>
      <c r="Q123" s="213"/>
      <c r="R123" s="288" t="str">
        <f>IF((K124-SUM(M124:O124))=0,"ＯＫ","エラー")</f>
        <v>ＯＫ</v>
      </c>
    </row>
    <row r="124" spans="1:18" ht="19.899999999999999" customHeight="1">
      <c r="A124" s="8"/>
      <c r="B124" s="5" t="s">
        <v>11</v>
      </c>
      <c r="C124" s="9"/>
      <c r="D124" s="9"/>
      <c r="E124" s="5" t="s">
        <v>11</v>
      </c>
      <c r="F124" s="9"/>
      <c r="G124" s="9"/>
      <c r="H124" s="5" t="s">
        <v>11</v>
      </c>
      <c r="I124" s="9"/>
      <c r="J124" s="9"/>
      <c r="K124" s="3">
        <f>IF(I124&gt;0,A124*C124*F124*I124,IF(F124&gt;0,A124*C124*F124,A124*C124))</f>
        <v>0</v>
      </c>
      <c r="L124" s="3">
        <f>K124-O124</f>
        <v>0</v>
      </c>
      <c r="M124" s="3">
        <f>ROUNDDOWN(L124/2,0)</f>
        <v>0</v>
      </c>
      <c r="N124" s="3">
        <f>L124-M124</f>
        <v>0</v>
      </c>
      <c r="O124" s="10">
        <v>0</v>
      </c>
      <c r="Q124" s="214" t="str">
        <f t="shared" ref="Q124" si="60">IF(K124&gt;=1000000,"相見積書提出必要",IF(K124&gt;=100000,"見積書提出必要",""))</f>
        <v/>
      </c>
      <c r="R124" s="289"/>
    </row>
    <row r="125" spans="1:18" ht="19.899999999999999" customHeight="1">
      <c r="A125" s="7" t="s">
        <v>9</v>
      </c>
      <c r="B125" s="290"/>
      <c r="C125" s="291"/>
      <c r="D125" s="291"/>
      <c r="E125" s="291"/>
      <c r="F125" s="291"/>
      <c r="G125" s="291"/>
      <c r="H125" s="291"/>
      <c r="I125" s="291"/>
      <c r="J125" s="292"/>
      <c r="K125" s="4"/>
      <c r="L125" s="4"/>
      <c r="M125" s="4"/>
      <c r="N125" s="4"/>
      <c r="O125" s="4"/>
      <c r="Q125" s="213"/>
      <c r="R125" s="288" t="str">
        <f>IF((K126-SUM(M126:O126))=0,"ＯＫ","エラー")</f>
        <v>ＯＫ</v>
      </c>
    </row>
    <row r="126" spans="1:18" ht="19.899999999999999" customHeight="1">
      <c r="A126" s="8"/>
      <c r="B126" s="5" t="s">
        <v>11</v>
      </c>
      <c r="C126" s="9"/>
      <c r="D126" s="9"/>
      <c r="E126" s="5" t="s">
        <v>11</v>
      </c>
      <c r="F126" s="9"/>
      <c r="G126" s="9"/>
      <c r="H126" s="5" t="s">
        <v>11</v>
      </c>
      <c r="I126" s="9"/>
      <c r="J126" s="9"/>
      <c r="K126" s="3">
        <f>IF(I126&gt;0,A126*C126*F126*I126,IF(F126&gt;0,A126*C126*F126,A126*C126))</f>
        <v>0</v>
      </c>
      <c r="L126" s="3">
        <f>K126-O126</f>
        <v>0</v>
      </c>
      <c r="M126" s="3">
        <f>ROUNDDOWN(L126/2,0)</f>
        <v>0</v>
      </c>
      <c r="N126" s="3">
        <f>L126-M126</f>
        <v>0</v>
      </c>
      <c r="O126" s="10">
        <v>0</v>
      </c>
      <c r="Q126" s="214" t="str">
        <f t="shared" ref="Q126" si="61">IF(K126&gt;=1000000,"相見積書提出必要",IF(K126&gt;=100000,"見積書提出必要",""))</f>
        <v/>
      </c>
      <c r="R126" s="289"/>
    </row>
    <row r="127" spans="1:18" ht="19.899999999999999" customHeight="1">
      <c r="A127" s="7" t="s">
        <v>9</v>
      </c>
      <c r="B127" s="290"/>
      <c r="C127" s="291"/>
      <c r="D127" s="291"/>
      <c r="E127" s="291"/>
      <c r="F127" s="291"/>
      <c r="G127" s="291"/>
      <c r="H127" s="291"/>
      <c r="I127" s="291"/>
      <c r="J127" s="292"/>
      <c r="K127" s="4"/>
      <c r="L127" s="4"/>
      <c r="M127" s="4"/>
      <c r="N127" s="4"/>
      <c r="O127" s="4"/>
      <c r="Q127" s="213"/>
      <c r="R127" s="288" t="str">
        <f>IF((K128-SUM(M128:O128))=0,"ＯＫ","エラー")</f>
        <v>ＯＫ</v>
      </c>
    </row>
    <row r="128" spans="1:18" ht="19.899999999999999" customHeight="1">
      <c r="A128" s="8"/>
      <c r="B128" s="5" t="s">
        <v>11</v>
      </c>
      <c r="C128" s="9"/>
      <c r="D128" s="9"/>
      <c r="E128" s="5" t="s">
        <v>11</v>
      </c>
      <c r="F128" s="9"/>
      <c r="G128" s="9"/>
      <c r="H128" s="5" t="s">
        <v>11</v>
      </c>
      <c r="I128" s="9"/>
      <c r="J128" s="9"/>
      <c r="K128" s="3">
        <f>IF(I128&gt;0,A128*C128*F128*I128,IF(F128&gt;0,A128*C128*F128,A128*C128))</f>
        <v>0</v>
      </c>
      <c r="L128" s="3">
        <f>K128-O128</f>
        <v>0</v>
      </c>
      <c r="M128" s="3">
        <f>ROUNDDOWN(L128/2,0)</f>
        <v>0</v>
      </c>
      <c r="N128" s="3">
        <f>L128-M128</f>
        <v>0</v>
      </c>
      <c r="O128" s="10">
        <v>0</v>
      </c>
      <c r="Q128" s="214" t="str">
        <f t="shared" ref="Q128" si="62">IF(K128&gt;=1000000,"相見積書提出必要",IF(K128&gt;=100000,"見積書提出必要",""))</f>
        <v/>
      </c>
      <c r="R128" s="289"/>
    </row>
    <row r="129" spans="1:18" ht="19.899999999999999" customHeight="1">
      <c r="A129" s="7" t="s">
        <v>9</v>
      </c>
      <c r="B129" s="290"/>
      <c r="C129" s="291"/>
      <c r="D129" s="291"/>
      <c r="E129" s="291"/>
      <c r="F129" s="291"/>
      <c r="G129" s="291"/>
      <c r="H129" s="291"/>
      <c r="I129" s="291"/>
      <c r="J129" s="292"/>
      <c r="K129" s="4"/>
      <c r="L129" s="4"/>
      <c r="M129" s="4"/>
      <c r="N129" s="4"/>
      <c r="O129" s="4"/>
      <c r="Q129" s="213"/>
      <c r="R129" s="288" t="str">
        <f>IF((K130-SUM(M130:O130))=0,"ＯＫ","エラー")</f>
        <v>ＯＫ</v>
      </c>
    </row>
    <row r="130" spans="1:18" ht="19.899999999999999" customHeight="1">
      <c r="A130" s="8"/>
      <c r="B130" s="5" t="s">
        <v>11</v>
      </c>
      <c r="C130" s="9"/>
      <c r="D130" s="9"/>
      <c r="E130" s="5" t="s">
        <v>11</v>
      </c>
      <c r="F130" s="9"/>
      <c r="G130" s="9"/>
      <c r="H130" s="5" t="s">
        <v>11</v>
      </c>
      <c r="I130" s="9"/>
      <c r="J130" s="9"/>
      <c r="K130" s="3">
        <f>IF(I130&gt;0,A130*C130*F130*I130,IF(F130&gt;0,A130*C130*F130,A130*C130))</f>
        <v>0</v>
      </c>
      <c r="L130" s="3">
        <f>K130-O130</f>
        <v>0</v>
      </c>
      <c r="M130" s="3">
        <f>ROUNDDOWN(L130/2,0)</f>
        <v>0</v>
      </c>
      <c r="N130" s="3">
        <f>L130-M130</f>
        <v>0</v>
      </c>
      <c r="O130" s="10">
        <v>0</v>
      </c>
      <c r="Q130" s="214" t="str">
        <f t="shared" ref="Q130" si="63">IF(K130&gt;=1000000,"相見積書提出必要",IF(K130&gt;=100000,"見積書提出必要",""))</f>
        <v/>
      </c>
      <c r="R130" s="289"/>
    </row>
    <row r="131" spans="1:18" ht="19.899999999999999" customHeight="1">
      <c r="A131" s="7" t="s">
        <v>9</v>
      </c>
      <c r="B131" s="290"/>
      <c r="C131" s="291"/>
      <c r="D131" s="291"/>
      <c r="E131" s="291"/>
      <c r="F131" s="291"/>
      <c r="G131" s="291"/>
      <c r="H131" s="291"/>
      <c r="I131" s="291"/>
      <c r="J131" s="292"/>
      <c r="K131" s="4"/>
      <c r="L131" s="4"/>
      <c r="M131" s="4"/>
      <c r="N131" s="4"/>
      <c r="O131" s="4"/>
      <c r="Q131" s="213"/>
      <c r="R131" s="288" t="str">
        <f>IF((K132-SUM(M132:O132))=0,"ＯＫ","エラー")</f>
        <v>ＯＫ</v>
      </c>
    </row>
    <row r="132" spans="1:18" ht="19.899999999999999" customHeight="1">
      <c r="A132" s="8"/>
      <c r="B132" s="5" t="s">
        <v>11</v>
      </c>
      <c r="C132" s="9"/>
      <c r="D132" s="9"/>
      <c r="E132" s="5" t="s">
        <v>11</v>
      </c>
      <c r="F132" s="9"/>
      <c r="G132" s="9"/>
      <c r="H132" s="5" t="s">
        <v>11</v>
      </c>
      <c r="I132" s="9"/>
      <c r="J132" s="9"/>
      <c r="K132" s="3">
        <f>IF(I132&gt;0,A132*C132*F132*I132,IF(F132&gt;0,A132*C132*F132,A132*C132))</f>
        <v>0</v>
      </c>
      <c r="L132" s="3">
        <f>K132-O132</f>
        <v>0</v>
      </c>
      <c r="M132" s="3">
        <f>ROUNDDOWN(L132/2,0)</f>
        <v>0</v>
      </c>
      <c r="N132" s="3">
        <f>L132-M132</f>
        <v>0</v>
      </c>
      <c r="O132" s="10">
        <v>0</v>
      </c>
      <c r="Q132" s="214" t="str">
        <f t="shared" ref="Q132" si="64">IF(K132&gt;=1000000,"相見積書提出必要",IF(K132&gt;=100000,"見積書提出必要",""))</f>
        <v/>
      </c>
      <c r="R132" s="289"/>
    </row>
    <row r="133" spans="1:18" ht="19.899999999999999" customHeight="1">
      <c r="A133" s="7" t="s">
        <v>9</v>
      </c>
      <c r="B133" s="290"/>
      <c r="C133" s="291"/>
      <c r="D133" s="291"/>
      <c r="E133" s="291"/>
      <c r="F133" s="291"/>
      <c r="G133" s="291"/>
      <c r="H133" s="291"/>
      <c r="I133" s="291"/>
      <c r="J133" s="292"/>
      <c r="K133" s="4"/>
      <c r="L133" s="4"/>
      <c r="M133" s="4"/>
      <c r="N133" s="4"/>
      <c r="O133" s="4"/>
      <c r="Q133" s="213"/>
      <c r="R133" s="288" t="str">
        <f>IF((K134-SUM(M134:O134))=0,"ＯＫ","エラー")</f>
        <v>ＯＫ</v>
      </c>
    </row>
    <row r="134" spans="1:18" ht="19.899999999999999" customHeight="1">
      <c r="A134" s="8"/>
      <c r="B134" s="5" t="s">
        <v>11</v>
      </c>
      <c r="C134" s="9"/>
      <c r="D134" s="9"/>
      <c r="E134" s="5" t="s">
        <v>11</v>
      </c>
      <c r="F134" s="9"/>
      <c r="G134" s="9"/>
      <c r="H134" s="5" t="s">
        <v>11</v>
      </c>
      <c r="I134" s="9"/>
      <c r="J134" s="9"/>
      <c r="K134" s="3">
        <f>IF(I134&gt;0,A134*C134*F134*I134,IF(F134&gt;0,A134*C134*F134,A134*C134))</f>
        <v>0</v>
      </c>
      <c r="L134" s="3">
        <f>K134-O134</f>
        <v>0</v>
      </c>
      <c r="M134" s="3">
        <f>ROUNDDOWN(L134/2,0)</f>
        <v>0</v>
      </c>
      <c r="N134" s="3">
        <f>L134-M134</f>
        <v>0</v>
      </c>
      <c r="O134" s="10">
        <v>0</v>
      </c>
      <c r="Q134" s="214" t="str">
        <f t="shared" ref="Q134" si="65">IF(K134&gt;=1000000,"相見積書提出必要",IF(K134&gt;=100000,"見積書提出必要",""))</f>
        <v/>
      </c>
      <c r="R134" s="289"/>
    </row>
    <row r="135" spans="1:18" ht="19.899999999999999" customHeight="1">
      <c r="A135" s="7" t="s">
        <v>9</v>
      </c>
      <c r="B135" s="290"/>
      <c r="C135" s="291"/>
      <c r="D135" s="291"/>
      <c r="E135" s="291"/>
      <c r="F135" s="291"/>
      <c r="G135" s="291"/>
      <c r="H135" s="291"/>
      <c r="I135" s="291"/>
      <c r="J135" s="292"/>
      <c r="K135" s="4"/>
      <c r="L135" s="4"/>
      <c r="M135" s="4"/>
      <c r="N135" s="4"/>
      <c r="O135" s="4"/>
      <c r="Q135" s="213"/>
      <c r="R135" s="288" t="str">
        <f>IF((K136-SUM(M136:O136))=0,"ＯＫ","エラー")</f>
        <v>ＯＫ</v>
      </c>
    </row>
    <row r="136" spans="1:18" ht="19.899999999999999" customHeight="1">
      <c r="A136" s="8"/>
      <c r="B136" s="5" t="s">
        <v>11</v>
      </c>
      <c r="C136" s="9"/>
      <c r="D136" s="9"/>
      <c r="E136" s="5" t="s">
        <v>11</v>
      </c>
      <c r="F136" s="9"/>
      <c r="G136" s="9"/>
      <c r="H136" s="5" t="s">
        <v>11</v>
      </c>
      <c r="I136" s="9"/>
      <c r="J136" s="9"/>
      <c r="K136" s="3">
        <f>IF(I136&gt;0,A136*C136*F136*I136,IF(F136&gt;0,A136*C136*F136,A136*C136))</f>
        <v>0</v>
      </c>
      <c r="L136" s="3">
        <f>K136-O136</f>
        <v>0</v>
      </c>
      <c r="M136" s="3">
        <f>ROUNDDOWN(L136/2,0)</f>
        <v>0</v>
      </c>
      <c r="N136" s="3">
        <f>L136-M136</f>
        <v>0</v>
      </c>
      <c r="O136" s="10">
        <v>0</v>
      </c>
      <c r="Q136" s="214" t="str">
        <f t="shared" ref="Q136" si="66">IF(K136&gt;=1000000,"相見積書提出必要",IF(K136&gt;=100000,"見積書提出必要",""))</f>
        <v/>
      </c>
      <c r="R136" s="289"/>
    </row>
    <row r="137" spans="1:18" ht="19.899999999999999" customHeight="1">
      <c r="A137" s="7" t="s">
        <v>9</v>
      </c>
      <c r="B137" s="290"/>
      <c r="C137" s="291"/>
      <c r="D137" s="291"/>
      <c r="E137" s="291"/>
      <c r="F137" s="291"/>
      <c r="G137" s="291"/>
      <c r="H137" s="291"/>
      <c r="I137" s="291"/>
      <c r="J137" s="292"/>
      <c r="K137" s="4"/>
      <c r="L137" s="4"/>
      <c r="M137" s="4"/>
      <c r="N137" s="4"/>
      <c r="O137" s="4"/>
      <c r="Q137" s="213"/>
      <c r="R137" s="288" t="str">
        <f>IF((K138-SUM(M138:O138))=0,"ＯＫ","エラー")</f>
        <v>ＯＫ</v>
      </c>
    </row>
    <row r="138" spans="1:18" ht="19.899999999999999" customHeight="1">
      <c r="A138" s="8"/>
      <c r="B138" s="5" t="s">
        <v>11</v>
      </c>
      <c r="C138" s="9"/>
      <c r="D138" s="9"/>
      <c r="E138" s="5" t="s">
        <v>11</v>
      </c>
      <c r="F138" s="9"/>
      <c r="G138" s="9"/>
      <c r="H138" s="5" t="s">
        <v>11</v>
      </c>
      <c r="I138" s="9"/>
      <c r="J138" s="9"/>
      <c r="K138" s="3">
        <f>IF(I138&gt;0,A138*C138*F138*I138,IF(F138&gt;0,A138*C138*F138,A138*C138))</f>
        <v>0</v>
      </c>
      <c r="L138" s="3">
        <f>K138-O138</f>
        <v>0</v>
      </c>
      <c r="M138" s="3">
        <f>ROUNDDOWN(L138/2,0)</f>
        <v>0</v>
      </c>
      <c r="N138" s="3">
        <f>L138-M138</f>
        <v>0</v>
      </c>
      <c r="O138" s="10">
        <v>0</v>
      </c>
      <c r="Q138" s="214" t="str">
        <f t="shared" ref="Q138" si="67">IF(K138&gt;=1000000,"相見積書提出必要",IF(K138&gt;=100000,"見積書提出必要",""))</f>
        <v/>
      </c>
      <c r="R138" s="289"/>
    </row>
    <row r="139" spans="1:18" ht="19.899999999999999" customHeight="1">
      <c r="A139" s="7" t="s">
        <v>9</v>
      </c>
      <c r="B139" s="290"/>
      <c r="C139" s="291"/>
      <c r="D139" s="291"/>
      <c r="E139" s="291"/>
      <c r="F139" s="291"/>
      <c r="G139" s="291"/>
      <c r="H139" s="291"/>
      <c r="I139" s="291"/>
      <c r="J139" s="292"/>
      <c r="K139" s="4"/>
      <c r="L139" s="4"/>
      <c r="M139" s="4"/>
      <c r="N139" s="4"/>
      <c r="O139" s="4"/>
      <c r="Q139" s="213"/>
      <c r="R139" s="288" t="str">
        <f t="shared" ref="R139" si="68">IF((K140-SUM(M140:O140))=0,"ＯＫ","エラー")</f>
        <v>ＯＫ</v>
      </c>
    </row>
    <row r="140" spans="1:18" ht="19.899999999999999" customHeight="1">
      <c r="A140" s="8"/>
      <c r="B140" s="5" t="s">
        <v>11</v>
      </c>
      <c r="C140" s="9"/>
      <c r="D140" s="9"/>
      <c r="E140" s="5" t="s">
        <v>11</v>
      </c>
      <c r="F140" s="9"/>
      <c r="G140" s="9"/>
      <c r="H140" s="5" t="s">
        <v>11</v>
      </c>
      <c r="I140" s="9"/>
      <c r="J140" s="9"/>
      <c r="K140" s="3">
        <f>IF(I140&gt;0,A140*C140*F140*I140,IF(F140&gt;0,A140*C140*F140,A140*C140))</f>
        <v>0</v>
      </c>
      <c r="L140" s="3">
        <f>K140-O140</f>
        <v>0</v>
      </c>
      <c r="M140" s="3">
        <f>ROUNDDOWN(L140/2,0)</f>
        <v>0</v>
      </c>
      <c r="N140" s="3">
        <f>L140-M140</f>
        <v>0</v>
      </c>
      <c r="O140" s="10">
        <v>0</v>
      </c>
      <c r="Q140" s="214" t="str">
        <f t="shared" ref="Q140" si="69">IF(K140&gt;=1000000,"相見積書提出必要",IF(K140&gt;=100000,"見積書提出必要",""))</f>
        <v/>
      </c>
      <c r="R140" s="289"/>
    </row>
    <row r="141" spans="1:18" ht="19.899999999999999" customHeight="1">
      <c r="A141" s="7" t="s">
        <v>9</v>
      </c>
      <c r="B141" s="290"/>
      <c r="C141" s="291"/>
      <c r="D141" s="291"/>
      <c r="E141" s="291"/>
      <c r="F141" s="291"/>
      <c r="G141" s="291"/>
      <c r="H141" s="291"/>
      <c r="I141" s="291"/>
      <c r="J141" s="292"/>
      <c r="K141" s="4"/>
      <c r="L141" s="4"/>
      <c r="M141" s="4"/>
      <c r="N141" s="4"/>
      <c r="O141" s="4"/>
      <c r="Q141" s="213"/>
      <c r="R141" s="288" t="str">
        <f t="shared" ref="R141" si="70">IF((K142-SUM(M142:O142))=0,"ＯＫ","エラー")</f>
        <v>ＯＫ</v>
      </c>
    </row>
    <row r="142" spans="1:18" ht="19.899999999999999" customHeight="1">
      <c r="A142" s="8"/>
      <c r="B142" s="5" t="s">
        <v>11</v>
      </c>
      <c r="C142" s="9"/>
      <c r="D142" s="9"/>
      <c r="E142" s="5" t="s">
        <v>11</v>
      </c>
      <c r="F142" s="9"/>
      <c r="G142" s="9"/>
      <c r="H142" s="5" t="s">
        <v>11</v>
      </c>
      <c r="I142" s="9"/>
      <c r="J142" s="9"/>
      <c r="K142" s="3">
        <f>IF(I142&gt;0,A142*C142*F142*I142,IF(F142&gt;0,A142*C142*F142,A142*C142))</f>
        <v>0</v>
      </c>
      <c r="L142" s="3">
        <f>K142-O142</f>
        <v>0</v>
      </c>
      <c r="M142" s="3">
        <f>ROUNDDOWN(L142/2,0)</f>
        <v>0</v>
      </c>
      <c r="N142" s="3">
        <f>L142-M142</f>
        <v>0</v>
      </c>
      <c r="O142" s="10">
        <v>0</v>
      </c>
      <c r="Q142" s="214" t="str">
        <f t="shared" ref="Q142" si="71">IF(K142&gt;=1000000,"相見積書提出必要",IF(K142&gt;=100000,"見積書提出必要",""))</f>
        <v/>
      </c>
      <c r="R142" s="289"/>
    </row>
    <row r="143" spans="1:18" ht="19.899999999999999" customHeight="1">
      <c r="A143" s="7" t="s">
        <v>9</v>
      </c>
      <c r="B143" s="290"/>
      <c r="C143" s="291"/>
      <c r="D143" s="291"/>
      <c r="E143" s="291"/>
      <c r="F143" s="291"/>
      <c r="G143" s="291"/>
      <c r="H143" s="291"/>
      <c r="I143" s="291"/>
      <c r="J143" s="292"/>
      <c r="K143" s="4"/>
      <c r="L143" s="4"/>
      <c r="M143" s="4"/>
      <c r="N143" s="4"/>
      <c r="O143" s="4"/>
      <c r="Q143" s="213"/>
      <c r="R143" s="288" t="str">
        <f>IF((K144-SUM(M144:O144))=0,"ＯＫ","エラー")</f>
        <v>ＯＫ</v>
      </c>
    </row>
    <row r="144" spans="1:18" ht="19.899999999999999" customHeight="1">
      <c r="A144" s="8"/>
      <c r="B144" s="5" t="s">
        <v>11</v>
      </c>
      <c r="C144" s="9"/>
      <c r="D144" s="9"/>
      <c r="E144" s="5" t="s">
        <v>11</v>
      </c>
      <c r="F144" s="9"/>
      <c r="G144" s="9"/>
      <c r="H144" s="5" t="s">
        <v>11</v>
      </c>
      <c r="I144" s="9"/>
      <c r="J144" s="9"/>
      <c r="K144" s="3">
        <f>IF(I144&gt;0,A144*C144*F144*I144,IF(F144&gt;0,A144*C144*F144,A144*C144))</f>
        <v>0</v>
      </c>
      <c r="L144" s="3">
        <f>K144-O144</f>
        <v>0</v>
      </c>
      <c r="M144" s="3">
        <f>ROUNDDOWN(L144/2,0)</f>
        <v>0</v>
      </c>
      <c r="N144" s="3">
        <f>L144-M144</f>
        <v>0</v>
      </c>
      <c r="O144" s="10">
        <v>0</v>
      </c>
      <c r="Q144" s="214" t="str">
        <f t="shared" ref="Q144" si="72">IF(K144&gt;=1000000,"相見積書提出必要",IF(K144&gt;=100000,"見積書提出必要",""))</f>
        <v/>
      </c>
      <c r="R144" s="289"/>
    </row>
    <row r="145" spans="1:18" ht="19.899999999999999" customHeight="1">
      <c r="A145" s="7" t="s">
        <v>9</v>
      </c>
      <c r="B145" s="290"/>
      <c r="C145" s="291"/>
      <c r="D145" s="291"/>
      <c r="E145" s="291"/>
      <c r="F145" s="291"/>
      <c r="G145" s="291"/>
      <c r="H145" s="291"/>
      <c r="I145" s="291"/>
      <c r="J145" s="292"/>
      <c r="K145" s="4"/>
      <c r="L145" s="4"/>
      <c r="M145" s="4"/>
      <c r="N145" s="4"/>
      <c r="O145" s="4"/>
      <c r="Q145" s="213"/>
      <c r="R145" s="288"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Q146" s="214" t="str">
        <f t="shared" ref="Q146" si="73">IF(K146&gt;=1000000,"相見積書提出必要",IF(K146&gt;=100000,"見積書提出必要",""))</f>
        <v/>
      </c>
      <c r="R146" s="289"/>
    </row>
    <row r="147" spans="1:18" ht="19.899999999999999" customHeight="1">
      <c r="A147" s="7" t="s">
        <v>9</v>
      </c>
      <c r="B147" s="290"/>
      <c r="C147" s="291"/>
      <c r="D147" s="291"/>
      <c r="E147" s="291"/>
      <c r="F147" s="291"/>
      <c r="G147" s="291"/>
      <c r="H147" s="291"/>
      <c r="I147" s="291"/>
      <c r="J147" s="292"/>
      <c r="K147" s="4"/>
      <c r="L147" s="4"/>
      <c r="M147" s="4"/>
      <c r="N147" s="4"/>
      <c r="O147" s="4"/>
      <c r="Q147" s="213"/>
      <c r="R147" s="288"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Q148" s="214" t="str">
        <f t="shared" ref="Q148" si="74">IF(K148&gt;=1000000,"相見積書提出必要",IF(K148&gt;=100000,"見積書提出必要",""))</f>
        <v/>
      </c>
      <c r="R148" s="289"/>
    </row>
    <row r="149" spans="1:18" ht="19.899999999999999" customHeight="1">
      <c r="A149" s="7" t="s">
        <v>9</v>
      </c>
      <c r="B149" s="290"/>
      <c r="C149" s="291"/>
      <c r="D149" s="291"/>
      <c r="E149" s="291"/>
      <c r="F149" s="291"/>
      <c r="G149" s="291"/>
      <c r="H149" s="291"/>
      <c r="I149" s="291"/>
      <c r="J149" s="292"/>
      <c r="K149" s="4"/>
      <c r="L149" s="4"/>
      <c r="M149" s="4"/>
      <c r="N149" s="4"/>
      <c r="O149" s="4"/>
      <c r="Q149" s="213"/>
      <c r="R149" s="288"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Q150" s="214" t="str">
        <f t="shared" ref="Q150" si="75">IF(K150&gt;=1000000,"相見積書提出必要",IF(K150&gt;=100000,"見積書提出必要",""))</f>
        <v/>
      </c>
      <c r="R150" s="289"/>
    </row>
    <row r="151" spans="1:18" ht="19.899999999999999" customHeight="1">
      <c r="A151" s="7" t="s">
        <v>9</v>
      </c>
      <c r="B151" s="290"/>
      <c r="C151" s="291"/>
      <c r="D151" s="291"/>
      <c r="E151" s="291"/>
      <c r="F151" s="291"/>
      <c r="G151" s="291"/>
      <c r="H151" s="291"/>
      <c r="I151" s="291"/>
      <c r="J151" s="292"/>
      <c r="K151" s="4"/>
      <c r="L151" s="4"/>
      <c r="M151" s="4"/>
      <c r="N151" s="4"/>
      <c r="O151" s="4"/>
      <c r="Q151" s="213"/>
      <c r="R151" s="288"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Q152" s="214" t="str">
        <f t="shared" ref="Q152" si="76">IF(K152&gt;=1000000,"相見積書提出必要",IF(K152&gt;=100000,"見積書提出必要",""))</f>
        <v/>
      </c>
      <c r="R152" s="289"/>
    </row>
    <row r="153" spans="1:18" ht="19.899999999999999" customHeight="1">
      <c r="A153" s="7" t="s">
        <v>9</v>
      </c>
      <c r="B153" s="290"/>
      <c r="C153" s="291"/>
      <c r="D153" s="291"/>
      <c r="E153" s="291"/>
      <c r="F153" s="291"/>
      <c r="G153" s="291"/>
      <c r="H153" s="291"/>
      <c r="I153" s="291"/>
      <c r="J153" s="292"/>
      <c r="K153" s="4"/>
      <c r="L153" s="4"/>
      <c r="M153" s="4"/>
      <c r="N153" s="4"/>
      <c r="O153" s="4"/>
      <c r="Q153" s="213"/>
      <c r="R153" s="288"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Q154" s="214" t="str">
        <f t="shared" ref="Q154" si="77">IF(K154&gt;=1000000,"相見積書提出必要",IF(K154&gt;=100000,"見積書提出必要",""))</f>
        <v/>
      </c>
      <c r="R154" s="289"/>
    </row>
    <row r="155" spans="1:18" ht="19.899999999999999" customHeight="1">
      <c r="A155" s="7" t="s">
        <v>9</v>
      </c>
      <c r="B155" s="290"/>
      <c r="C155" s="291"/>
      <c r="D155" s="291"/>
      <c r="E155" s="291"/>
      <c r="F155" s="291"/>
      <c r="G155" s="291"/>
      <c r="H155" s="291"/>
      <c r="I155" s="291"/>
      <c r="J155" s="292"/>
      <c r="K155" s="4"/>
      <c r="L155" s="4"/>
      <c r="M155" s="4"/>
      <c r="N155" s="4"/>
      <c r="O155" s="4"/>
      <c r="Q155" s="213"/>
      <c r="R155" s="288" t="str">
        <f t="shared" ref="R155" si="78">IF((K156-SUM(M156:O156))=0,"ＯＫ","エラー")</f>
        <v>ＯＫ</v>
      </c>
    </row>
    <row r="156" spans="1:18" ht="19.899999999999999" customHeight="1">
      <c r="A156" s="8"/>
      <c r="B156" s="5" t="s">
        <v>11</v>
      </c>
      <c r="C156" s="9"/>
      <c r="D156" s="9"/>
      <c r="E156" s="5" t="s">
        <v>11</v>
      </c>
      <c r="F156" s="9"/>
      <c r="G156" s="9"/>
      <c r="H156" s="5" t="s">
        <v>11</v>
      </c>
      <c r="I156" s="9"/>
      <c r="J156" s="9"/>
      <c r="K156" s="3">
        <f>IF(I156&gt;0,A156*C156*F156*I156,IF(F156&gt;0,A156*C156*F156,A156*C156))</f>
        <v>0</v>
      </c>
      <c r="L156" s="3">
        <f>K156-O156</f>
        <v>0</v>
      </c>
      <c r="M156" s="3">
        <f>ROUNDDOWN(L156/2,0)</f>
        <v>0</v>
      </c>
      <c r="N156" s="3">
        <f>L156-M156</f>
        <v>0</v>
      </c>
      <c r="O156" s="10">
        <v>0</v>
      </c>
      <c r="Q156" s="214" t="str">
        <f t="shared" ref="Q156" si="79">IF(K156&gt;=1000000,"相見積書提出必要",IF(K156&gt;=100000,"見積書提出必要",""))</f>
        <v/>
      </c>
      <c r="R156" s="289"/>
    </row>
    <row r="157" spans="1:18" ht="19.899999999999999" customHeight="1">
      <c r="A157" s="7" t="s">
        <v>9</v>
      </c>
      <c r="B157" s="290"/>
      <c r="C157" s="291"/>
      <c r="D157" s="291"/>
      <c r="E157" s="291"/>
      <c r="F157" s="291"/>
      <c r="G157" s="291"/>
      <c r="H157" s="291"/>
      <c r="I157" s="291"/>
      <c r="J157" s="292"/>
      <c r="K157" s="4"/>
      <c r="L157" s="4"/>
      <c r="M157" s="4"/>
      <c r="N157" s="4"/>
      <c r="O157" s="4"/>
      <c r="Q157" s="213"/>
      <c r="R157" s="288" t="str">
        <f t="shared" ref="R157" si="80">IF((K158-SUM(M158:O158))=0,"ＯＫ","エラー")</f>
        <v>ＯＫ</v>
      </c>
    </row>
    <row r="158" spans="1:18" ht="19.899999999999999" customHeight="1">
      <c r="A158" s="8"/>
      <c r="B158" s="5" t="s">
        <v>11</v>
      </c>
      <c r="C158" s="9"/>
      <c r="D158" s="9"/>
      <c r="E158" s="5" t="s">
        <v>11</v>
      </c>
      <c r="F158" s="9"/>
      <c r="G158" s="9"/>
      <c r="H158" s="5" t="s">
        <v>11</v>
      </c>
      <c r="I158" s="9"/>
      <c r="J158" s="9"/>
      <c r="K158" s="3">
        <f>IF(I158&gt;0,A158*C158*F158*I158,IF(F158&gt;0,A158*C158*F158,A158*C158))</f>
        <v>0</v>
      </c>
      <c r="L158" s="3">
        <f>K158-O158</f>
        <v>0</v>
      </c>
      <c r="M158" s="3">
        <f>ROUNDDOWN(L158/2,0)</f>
        <v>0</v>
      </c>
      <c r="N158" s="3">
        <f>L158-M158</f>
        <v>0</v>
      </c>
      <c r="O158" s="10">
        <v>0</v>
      </c>
      <c r="Q158" s="214" t="str">
        <f t="shared" ref="Q158" si="81">IF(K158&gt;=1000000,"相見積書提出必要",IF(K158&gt;=100000,"見積書提出必要",""))</f>
        <v/>
      </c>
      <c r="R158" s="289"/>
    </row>
    <row r="159" spans="1:18" ht="19.899999999999999" customHeight="1">
      <c r="A159" s="7" t="s">
        <v>9</v>
      </c>
      <c r="B159" s="290"/>
      <c r="C159" s="291"/>
      <c r="D159" s="291"/>
      <c r="E159" s="291"/>
      <c r="F159" s="291"/>
      <c r="G159" s="291"/>
      <c r="H159" s="291"/>
      <c r="I159" s="291"/>
      <c r="J159" s="292"/>
      <c r="K159" s="4"/>
      <c r="L159" s="4"/>
      <c r="M159" s="4"/>
      <c r="N159" s="4"/>
      <c r="O159" s="4"/>
      <c r="Q159" s="213"/>
      <c r="R159" s="288" t="str">
        <f>IF((K160-SUM(M160:O160))=0,"ＯＫ","エラー")</f>
        <v>ＯＫ</v>
      </c>
    </row>
    <row r="160" spans="1:18" ht="19.899999999999999" customHeight="1">
      <c r="A160" s="8"/>
      <c r="B160" s="5" t="s">
        <v>11</v>
      </c>
      <c r="C160" s="9"/>
      <c r="D160" s="9"/>
      <c r="E160" s="5" t="s">
        <v>11</v>
      </c>
      <c r="F160" s="9"/>
      <c r="G160" s="9"/>
      <c r="H160" s="5" t="s">
        <v>11</v>
      </c>
      <c r="I160" s="9"/>
      <c r="J160" s="9"/>
      <c r="K160" s="3">
        <f>IF(I160&gt;0,A160*C160*F160*I160,IF(F160&gt;0,A160*C160*F160,A160*C160))</f>
        <v>0</v>
      </c>
      <c r="L160" s="3">
        <f>K160-O160</f>
        <v>0</v>
      </c>
      <c r="M160" s="3">
        <f>ROUNDDOWN(L160/2,0)</f>
        <v>0</v>
      </c>
      <c r="N160" s="3">
        <f>L160-M160</f>
        <v>0</v>
      </c>
      <c r="O160" s="10">
        <v>0</v>
      </c>
      <c r="Q160" s="214" t="str">
        <f t="shared" ref="Q160" si="82">IF(K160&gt;=1000000,"相見積書提出必要",IF(K160&gt;=100000,"見積書提出必要",""))</f>
        <v/>
      </c>
      <c r="R160" s="289"/>
    </row>
    <row r="161" spans="1:18" ht="19.899999999999999" customHeight="1">
      <c r="A161" s="7" t="s">
        <v>9</v>
      </c>
      <c r="B161" s="290"/>
      <c r="C161" s="291"/>
      <c r="D161" s="291"/>
      <c r="E161" s="291"/>
      <c r="F161" s="291"/>
      <c r="G161" s="291"/>
      <c r="H161" s="291"/>
      <c r="I161" s="291"/>
      <c r="J161" s="292"/>
      <c r="K161" s="4"/>
      <c r="L161" s="4"/>
      <c r="M161" s="4"/>
      <c r="N161" s="4"/>
      <c r="O161" s="4"/>
      <c r="Q161" s="213"/>
      <c r="R161" s="288" t="str">
        <f>IF((K162-SUM(M162:O162))=0,"ＯＫ","エラー")</f>
        <v>ＯＫ</v>
      </c>
    </row>
    <row r="162" spans="1:18" ht="19.899999999999999" customHeight="1">
      <c r="A162" s="8"/>
      <c r="B162" s="5" t="s">
        <v>11</v>
      </c>
      <c r="C162" s="9"/>
      <c r="D162" s="9"/>
      <c r="E162" s="5" t="s">
        <v>11</v>
      </c>
      <c r="F162" s="9"/>
      <c r="G162" s="9"/>
      <c r="H162" s="5" t="s">
        <v>11</v>
      </c>
      <c r="I162" s="9"/>
      <c r="J162" s="9"/>
      <c r="K162" s="3">
        <f>IF(I162&gt;0,A162*C162*F162*I162,IF(F162&gt;0,A162*C162*F162,A162*C162))</f>
        <v>0</v>
      </c>
      <c r="L162" s="3">
        <f>K162-O162</f>
        <v>0</v>
      </c>
      <c r="M162" s="3">
        <f>ROUNDDOWN(L162/2,0)</f>
        <v>0</v>
      </c>
      <c r="N162" s="3">
        <f>L162-M162</f>
        <v>0</v>
      </c>
      <c r="O162" s="10">
        <v>0</v>
      </c>
      <c r="Q162" s="214" t="str">
        <f t="shared" ref="Q162" si="83">IF(K162&gt;=1000000,"相見積書提出必要",IF(K162&gt;=100000,"見積書提出必要",""))</f>
        <v/>
      </c>
      <c r="R162" s="289"/>
    </row>
    <row r="163" spans="1:18" ht="19.899999999999999" customHeight="1">
      <c r="A163" s="7" t="s">
        <v>9</v>
      </c>
      <c r="B163" s="290"/>
      <c r="C163" s="291"/>
      <c r="D163" s="291"/>
      <c r="E163" s="291"/>
      <c r="F163" s="291"/>
      <c r="G163" s="291"/>
      <c r="H163" s="291"/>
      <c r="I163" s="291"/>
      <c r="J163" s="292"/>
      <c r="K163" s="4"/>
      <c r="L163" s="4"/>
      <c r="M163" s="4"/>
      <c r="N163" s="4"/>
      <c r="O163" s="4"/>
      <c r="Q163" s="213"/>
      <c r="R163" s="288" t="str">
        <f>IF((K164-SUM(M164:O164))=0,"ＯＫ","エラー")</f>
        <v>ＯＫ</v>
      </c>
    </row>
    <row r="164" spans="1:18" ht="19.899999999999999" customHeight="1">
      <c r="A164" s="8"/>
      <c r="B164" s="5" t="s">
        <v>11</v>
      </c>
      <c r="C164" s="9"/>
      <c r="D164" s="9"/>
      <c r="E164" s="5" t="s">
        <v>11</v>
      </c>
      <c r="F164" s="9"/>
      <c r="G164" s="9"/>
      <c r="H164" s="5" t="s">
        <v>11</v>
      </c>
      <c r="I164" s="9"/>
      <c r="J164" s="9"/>
      <c r="K164" s="3">
        <f>IF(I164&gt;0,A164*C164*F164*I164,IF(F164&gt;0,A164*C164*F164,A164*C164))</f>
        <v>0</v>
      </c>
      <c r="L164" s="3">
        <f>K164-O164</f>
        <v>0</v>
      </c>
      <c r="M164" s="3">
        <f>ROUNDDOWN(L164/2,0)</f>
        <v>0</v>
      </c>
      <c r="N164" s="3">
        <f>L164-M164</f>
        <v>0</v>
      </c>
      <c r="O164" s="10">
        <v>0</v>
      </c>
      <c r="Q164" s="214" t="str">
        <f t="shared" ref="Q164" si="84">IF(K164&gt;=1000000,"相見積書提出必要",IF(K164&gt;=100000,"見積書提出必要",""))</f>
        <v/>
      </c>
      <c r="R164" s="289"/>
    </row>
    <row r="165" spans="1:18" ht="19.899999999999999" customHeight="1">
      <c r="A165" s="270" t="s">
        <v>33</v>
      </c>
      <c r="B165" s="299"/>
      <c r="C165" s="299"/>
      <c r="D165" s="299"/>
      <c r="E165" s="299"/>
      <c r="F165" s="299"/>
      <c r="G165" s="299"/>
      <c r="H165" s="299"/>
      <c r="I165" s="299"/>
      <c r="J165" s="300"/>
      <c r="K165" s="11">
        <f>SUM(K5:K164)</f>
        <v>0</v>
      </c>
      <c r="L165" s="11">
        <f>SUM(L5:L164)</f>
        <v>0</v>
      </c>
      <c r="M165" s="11">
        <f>SUM(M5:M164)</f>
        <v>0</v>
      </c>
      <c r="N165" s="11">
        <f>SUM(N5:N164)</f>
        <v>0</v>
      </c>
      <c r="O165" s="11">
        <f>SUM(O5:O164)</f>
        <v>0</v>
      </c>
      <c r="R165" s="47" t="str">
        <f>IF(L165&gt;4000000,"補助上限額オーバー！","ＯＫ")</f>
        <v>ＯＫ</v>
      </c>
    </row>
    <row r="166" spans="1:18" ht="19.899999999999999" customHeight="1"/>
    <row r="167" spans="1:18" ht="19.899999999999999" customHeight="1">
      <c r="A167" s="12" t="s">
        <v>35</v>
      </c>
    </row>
    <row r="168" spans="1:18" ht="19.899999999999999" customHeight="1">
      <c r="A168" s="293" t="s">
        <v>8</v>
      </c>
      <c r="B168" s="294"/>
      <c r="C168" s="294"/>
      <c r="D168" s="294"/>
      <c r="E168" s="294"/>
      <c r="F168" s="294"/>
      <c r="G168" s="294"/>
      <c r="H168" s="294"/>
      <c r="I168" s="294"/>
      <c r="J168" s="295"/>
      <c r="K168" s="263" t="s">
        <v>12</v>
      </c>
      <c r="L168" s="301" t="s">
        <v>13</v>
      </c>
      <c r="M168" s="301"/>
      <c r="N168" s="301"/>
      <c r="O168" s="72" t="s">
        <v>16</v>
      </c>
      <c r="Q168" s="304" t="s">
        <v>310</v>
      </c>
      <c r="R168" s="302" t="s">
        <v>97</v>
      </c>
    </row>
    <row r="169" spans="1:18" ht="19.899999999999999" customHeight="1">
      <c r="A169" s="296"/>
      <c r="B169" s="297"/>
      <c r="C169" s="297"/>
      <c r="D169" s="297"/>
      <c r="E169" s="297"/>
      <c r="F169" s="297"/>
      <c r="G169" s="297"/>
      <c r="H169" s="297"/>
      <c r="I169" s="297"/>
      <c r="J169" s="298"/>
      <c r="K169" s="263"/>
      <c r="L169" s="72" t="s">
        <v>17</v>
      </c>
      <c r="M169" s="72" t="s">
        <v>14</v>
      </c>
      <c r="N169" s="301" t="s">
        <v>15</v>
      </c>
      <c r="O169" s="301"/>
      <c r="Q169" s="305"/>
      <c r="R169" s="303"/>
    </row>
    <row r="170" spans="1:18" ht="19.899999999999999" customHeight="1">
      <c r="A170" s="7" t="s">
        <v>9</v>
      </c>
      <c r="B170" s="290"/>
      <c r="C170" s="291"/>
      <c r="D170" s="291"/>
      <c r="E170" s="291"/>
      <c r="F170" s="291"/>
      <c r="G170" s="291"/>
      <c r="H170" s="291"/>
      <c r="I170" s="291"/>
      <c r="J170" s="292"/>
      <c r="K170" s="4"/>
      <c r="L170" s="4"/>
      <c r="M170" s="4"/>
      <c r="N170" s="4"/>
      <c r="O170" s="4"/>
      <c r="Q170" s="213"/>
      <c r="R170" s="288" t="str">
        <f>IF((K171-SUM(M171:O171))=0,"ＯＫ","エラー")</f>
        <v>ＯＫ</v>
      </c>
    </row>
    <row r="171" spans="1:18" ht="19.899999999999999" customHeight="1">
      <c r="A171" s="8"/>
      <c r="B171" s="5" t="s">
        <v>11</v>
      </c>
      <c r="C171" s="9"/>
      <c r="D171" s="9"/>
      <c r="E171" s="5" t="s">
        <v>11</v>
      </c>
      <c r="F171" s="9"/>
      <c r="G171" s="9"/>
      <c r="H171" s="5" t="s">
        <v>11</v>
      </c>
      <c r="I171" s="9"/>
      <c r="J171" s="9"/>
      <c r="K171" s="3">
        <f>IF(I171&gt;0,A171*C171*F171*I171,IF(F171&gt;0,A171*C171*F171,A171*C171))</f>
        <v>0</v>
      </c>
      <c r="L171" s="3">
        <f>K171-O171</f>
        <v>0</v>
      </c>
      <c r="M171" s="3">
        <f>ROUNDDOWN(L171/2,0)</f>
        <v>0</v>
      </c>
      <c r="N171" s="3">
        <f>L171-M171</f>
        <v>0</v>
      </c>
      <c r="O171" s="10">
        <v>0</v>
      </c>
      <c r="Q171" s="214" t="str">
        <f>IF(K171&gt;=1000000,"相見積書提出必要",IF(K171&gt;=100000,"見積書提出必要",""))</f>
        <v/>
      </c>
      <c r="R171" s="289"/>
    </row>
    <row r="172" spans="1:18" ht="19.899999999999999" customHeight="1">
      <c r="A172" s="7" t="s">
        <v>9</v>
      </c>
      <c r="B172" s="290"/>
      <c r="C172" s="291"/>
      <c r="D172" s="291"/>
      <c r="E172" s="291"/>
      <c r="F172" s="291"/>
      <c r="G172" s="291"/>
      <c r="H172" s="291"/>
      <c r="I172" s="291"/>
      <c r="J172" s="292"/>
      <c r="K172" s="4"/>
      <c r="L172" s="4"/>
      <c r="M172" s="4"/>
      <c r="N172" s="4"/>
      <c r="O172" s="4"/>
      <c r="Q172" s="213"/>
      <c r="R172" s="288" t="str">
        <f>IF((K173-SUM(M173:O173))=0,"ＯＫ","エラー")</f>
        <v>ＯＫ</v>
      </c>
    </row>
    <row r="173" spans="1:18" ht="19.899999999999999" customHeight="1">
      <c r="A173" s="8"/>
      <c r="B173" s="5" t="s">
        <v>11</v>
      </c>
      <c r="C173" s="9"/>
      <c r="D173" s="9"/>
      <c r="E173" s="5" t="s">
        <v>11</v>
      </c>
      <c r="F173" s="9"/>
      <c r="G173" s="9"/>
      <c r="H173" s="5" t="s">
        <v>11</v>
      </c>
      <c r="I173" s="9"/>
      <c r="J173" s="9"/>
      <c r="K173" s="3">
        <f>IF(I173&gt;0,A173*C173*F173*I173,IF(F173&gt;0,A173*C173*F173,A173*C173))</f>
        <v>0</v>
      </c>
      <c r="L173" s="3">
        <f>K173-O173</f>
        <v>0</v>
      </c>
      <c r="M173" s="3">
        <f>ROUNDDOWN(L173/2,0)</f>
        <v>0</v>
      </c>
      <c r="N173" s="3">
        <f>L173-M173</f>
        <v>0</v>
      </c>
      <c r="O173" s="10">
        <v>0</v>
      </c>
      <c r="Q173" s="214" t="str">
        <f t="shared" ref="Q173" si="85">IF(K173&gt;=1000000,"相見積書提出必要",IF(K173&gt;=100000,"見積書提出必要",""))</f>
        <v/>
      </c>
      <c r="R173" s="289"/>
    </row>
    <row r="174" spans="1:18" ht="19.899999999999999" customHeight="1">
      <c r="A174" s="7" t="s">
        <v>9</v>
      </c>
      <c r="B174" s="290"/>
      <c r="C174" s="291"/>
      <c r="D174" s="291"/>
      <c r="E174" s="291"/>
      <c r="F174" s="291"/>
      <c r="G174" s="291"/>
      <c r="H174" s="291"/>
      <c r="I174" s="291"/>
      <c r="J174" s="292"/>
      <c r="K174" s="4"/>
      <c r="L174" s="4"/>
      <c r="M174" s="4"/>
      <c r="N174" s="4"/>
      <c r="O174" s="4"/>
      <c r="Q174" s="213"/>
      <c r="R174" s="288" t="str">
        <f>IF((K175-SUM(M175:O175))=0,"ＯＫ","エラー")</f>
        <v>ＯＫ</v>
      </c>
    </row>
    <row r="175" spans="1:18" ht="19.899999999999999" customHeight="1">
      <c r="A175" s="8"/>
      <c r="B175" s="5" t="s">
        <v>11</v>
      </c>
      <c r="C175" s="9"/>
      <c r="D175" s="9"/>
      <c r="E175" s="5" t="s">
        <v>11</v>
      </c>
      <c r="F175" s="9"/>
      <c r="G175" s="9"/>
      <c r="H175" s="5" t="s">
        <v>11</v>
      </c>
      <c r="I175" s="9"/>
      <c r="J175" s="9"/>
      <c r="K175" s="3">
        <f>IF(I175&gt;0,A175*C175*F175*I175,IF(F175&gt;0,A175*C175*F175,A175*C175))</f>
        <v>0</v>
      </c>
      <c r="L175" s="3">
        <f>K175-O175</f>
        <v>0</v>
      </c>
      <c r="M175" s="3">
        <f>ROUNDDOWN(L175/2,0)</f>
        <v>0</v>
      </c>
      <c r="N175" s="3">
        <f>L175-M175</f>
        <v>0</v>
      </c>
      <c r="O175" s="10">
        <v>0</v>
      </c>
      <c r="Q175" s="214" t="str">
        <f t="shared" ref="Q175" si="86">IF(K175&gt;=1000000,"相見積書提出必要",IF(K175&gt;=100000,"見積書提出必要",""))</f>
        <v/>
      </c>
      <c r="R175" s="289"/>
    </row>
    <row r="176" spans="1:18" ht="19.899999999999999" customHeight="1">
      <c r="A176" s="7" t="s">
        <v>9</v>
      </c>
      <c r="B176" s="290"/>
      <c r="C176" s="291"/>
      <c r="D176" s="291"/>
      <c r="E176" s="291"/>
      <c r="F176" s="291"/>
      <c r="G176" s="291"/>
      <c r="H176" s="291"/>
      <c r="I176" s="291"/>
      <c r="J176" s="292"/>
      <c r="K176" s="4"/>
      <c r="L176" s="4"/>
      <c r="M176" s="4"/>
      <c r="N176" s="4"/>
      <c r="O176" s="4"/>
      <c r="Q176" s="213"/>
      <c r="R176" s="288" t="str">
        <f>IF((K177-SUM(M177:O177))=0,"ＯＫ","エラー")</f>
        <v>ＯＫ</v>
      </c>
    </row>
    <row r="177" spans="1:18" ht="19.899999999999999" customHeight="1">
      <c r="A177" s="8"/>
      <c r="B177" s="5" t="s">
        <v>11</v>
      </c>
      <c r="C177" s="9"/>
      <c r="D177" s="9"/>
      <c r="E177" s="5" t="s">
        <v>11</v>
      </c>
      <c r="F177" s="9"/>
      <c r="G177" s="9"/>
      <c r="H177" s="5" t="s">
        <v>11</v>
      </c>
      <c r="I177" s="9"/>
      <c r="J177" s="9"/>
      <c r="K177" s="3">
        <f>IF(I177&gt;0,A177*C177*F177*I177,IF(F177&gt;0,A177*C177*F177,A177*C177))</f>
        <v>0</v>
      </c>
      <c r="L177" s="3">
        <f>K177-O177</f>
        <v>0</v>
      </c>
      <c r="M177" s="3">
        <f>ROUNDDOWN(L177/2,0)</f>
        <v>0</v>
      </c>
      <c r="N177" s="3">
        <f>L177-M177</f>
        <v>0</v>
      </c>
      <c r="O177" s="10">
        <v>0</v>
      </c>
      <c r="Q177" s="214" t="str">
        <f t="shared" ref="Q177" si="87">IF(K177&gt;=1000000,"相見積書提出必要",IF(K177&gt;=100000,"見積書提出必要",""))</f>
        <v/>
      </c>
      <c r="R177" s="289"/>
    </row>
    <row r="178" spans="1:18" ht="19.899999999999999" customHeight="1">
      <c r="A178" s="7" t="s">
        <v>9</v>
      </c>
      <c r="B178" s="290"/>
      <c r="C178" s="291"/>
      <c r="D178" s="291"/>
      <c r="E178" s="291"/>
      <c r="F178" s="291"/>
      <c r="G178" s="291"/>
      <c r="H178" s="291"/>
      <c r="I178" s="291"/>
      <c r="J178" s="292"/>
      <c r="K178" s="4"/>
      <c r="L178" s="4"/>
      <c r="M178" s="4"/>
      <c r="N178" s="4"/>
      <c r="O178" s="4"/>
      <c r="Q178" s="213"/>
      <c r="R178" s="288" t="str">
        <f>IF((K179-SUM(M179:O179))=0,"ＯＫ","エラー")</f>
        <v>ＯＫ</v>
      </c>
    </row>
    <row r="179" spans="1:18" ht="19.899999999999999" customHeight="1">
      <c r="A179" s="8"/>
      <c r="B179" s="5" t="s">
        <v>11</v>
      </c>
      <c r="C179" s="9"/>
      <c r="D179" s="9"/>
      <c r="E179" s="5" t="s">
        <v>11</v>
      </c>
      <c r="F179" s="9"/>
      <c r="G179" s="9"/>
      <c r="H179" s="5" t="s">
        <v>11</v>
      </c>
      <c r="I179" s="9"/>
      <c r="J179" s="9"/>
      <c r="K179" s="3">
        <f>IF(I179&gt;0,A179*C179*F179*I179,IF(F179&gt;0,A179*C179*F179,A179*C179))</f>
        <v>0</v>
      </c>
      <c r="L179" s="3">
        <f>K179-O179</f>
        <v>0</v>
      </c>
      <c r="M179" s="3">
        <f>ROUNDDOWN(L179/2,0)</f>
        <v>0</v>
      </c>
      <c r="N179" s="3">
        <f>L179-M179</f>
        <v>0</v>
      </c>
      <c r="O179" s="10">
        <v>0</v>
      </c>
      <c r="Q179" s="214" t="str">
        <f t="shared" ref="Q179" si="88">IF(K179&gt;=1000000,"相見積書提出必要",IF(K179&gt;=100000,"見積書提出必要",""))</f>
        <v/>
      </c>
      <c r="R179" s="289"/>
    </row>
    <row r="180" spans="1:18" ht="19.899999999999999" customHeight="1">
      <c r="A180" s="7" t="s">
        <v>9</v>
      </c>
      <c r="B180" s="290"/>
      <c r="C180" s="291"/>
      <c r="D180" s="291"/>
      <c r="E180" s="291"/>
      <c r="F180" s="291"/>
      <c r="G180" s="291"/>
      <c r="H180" s="291"/>
      <c r="I180" s="291"/>
      <c r="J180" s="292"/>
      <c r="K180" s="4"/>
      <c r="L180" s="4"/>
      <c r="M180" s="4"/>
      <c r="N180" s="4"/>
      <c r="O180" s="4"/>
      <c r="Q180" s="213"/>
      <c r="R180" s="288" t="str">
        <f>IF((K181-SUM(M181:O181))=0,"ＯＫ","エラー")</f>
        <v>ＯＫ</v>
      </c>
    </row>
    <row r="181" spans="1:18" ht="19.899999999999999" customHeight="1">
      <c r="A181" s="8"/>
      <c r="B181" s="5" t="s">
        <v>11</v>
      </c>
      <c r="C181" s="9"/>
      <c r="D181" s="9"/>
      <c r="E181" s="5" t="s">
        <v>11</v>
      </c>
      <c r="F181" s="9"/>
      <c r="G181" s="9"/>
      <c r="H181" s="5" t="s">
        <v>11</v>
      </c>
      <c r="I181" s="9"/>
      <c r="J181" s="9"/>
      <c r="K181" s="3">
        <f>IF(I181&gt;0,A181*C181*F181*I181,IF(F181&gt;0,A181*C181*F181,A181*C181))</f>
        <v>0</v>
      </c>
      <c r="L181" s="3">
        <f>K181-O181</f>
        <v>0</v>
      </c>
      <c r="M181" s="3">
        <f>ROUNDDOWN(L181/2,0)</f>
        <v>0</v>
      </c>
      <c r="N181" s="3">
        <f>L181-M181</f>
        <v>0</v>
      </c>
      <c r="O181" s="10">
        <v>0</v>
      </c>
      <c r="Q181" s="214" t="str">
        <f t="shared" ref="Q181" si="89">IF(K181&gt;=1000000,"相見積書提出必要",IF(K181&gt;=100000,"見積書提出必要",""))</f>
        <v/>
      </c>
      <c r="R181" s="289"/>
    </row>
    <row r="182" spans="1:18" ht="19.899999999999999" customHeight="1">
      <c r="A182" s="7" t="s">
        <v>9</v>
      </c>
      <c r="B182" s="290"/>
      <c r="C182" s="291"/>
      <c r="D182" s="291"/>
      <c r="E182" s="291"/>
      <c r="F182" s="291"/>
      <c r="G182" s="291"/>
      <c r="H182" s="291"/>
      <c r="I182" s="291"/>
      <c r="J182" s="292"/>
      <c r="K182" s="4"/>
      <c r="L182" s="4"/>
      <c r="M182" s="4"/>
      <c r="N182" s="4"/>
      <c r="O182" s="4"/>
      <c r="Q182" s="213"/>
      <c r="R182" s="288" t="str">
        <f>IF((K183-SUM(M183:O183))=0,"ＯＫ","エラー")</f>
        <v>ＯＫ</v>
      </c>
    </row>
    <row r="183" spans="1:18" ht="19.899999999999999" customHeight="1">
      <c r="A183" s="8"/>
      <c r="B183" s="5" t="s">
        <v>11</v>
      </c>
      <c r="C183" s="9"/>
      <c r="D183" s="9"/>
      <c r="E183" s="5" t="s">
        <v>11</v>
      </c>
      <c r="F183" s="9"/>
      <c r="G183" s="9"/>
      <c r="H183" s="5" t="s">
        <v>11</v>
      </c>
      <c r="I183" s="9"/>
      <c r="J183" s="9"/>
      <c r="K183" s="3">
        <f>IF(I183&gt;0,A183*C183*F183*I183,IF(F183&gt;0,A183*C183*F183,A183*C183))</f>
        <v>0</v>
      </c>
      <c r="L183" s="3">
        <f>K183-O183</f>
        <v>0</v>
      </c>
      <c r="M183" s="3">
        <f>ROUNDDOWN(L183/2,0)</f>
        <v>0</v>
      </c>
      <c r="N183" s="3">
        <f>L183-M183</f>
        <v>0</v>
      </c>
      <c r="O183" s="10">
        <v>0</v>
      </c>
      <c r="Q183" s="214" t="str">
        <f t="shared" ref="Q183" si="90">IF(K183&gt;=1000000,"相見積書提出必要",IF(K183&gt;=100000,"見積書提出必要",""))</f>
        <v/>
      </c>
      <c r="R183" s="289"/>
    </row>
    <row r="184" spans="1:18" ht="19.899999999999999" customHeight="1">
      <c r="A184" s="7" t="s">
        <v>9</v>
      </c>
      <c r="B184" s="290"/>
      <c r="C184" s="291"/>
      <c r="D184" s="291"/>
      <c r="E184" s="291"/>
      <c r="F184" s="291"/>
      <c r="G184" s="291"/>
      <c r="H184" s="291"/>
      <c r="I184" s="291"/>
      <c r="J184" s="292"/>
      <c r="K184" s="4"/>
      <c r="L184" s="4"/>
      <c r="M184" s="4"/>
      <c r="N184" s="4"/>
      <c r="O184" s="4"/>
      <c r="Q184" s="213"/>
      <c r="R184" s="288" t="str">
        <f>IF((K185-SUM(M185:O185))=0,"ＯＫ","エラー")</f>
        <v>ＯＫ</v>
      </c>
    </row>
    <row r="185" spans="1:18" ht="19.899999999999999" customHeight="1">
      <c r="A185" s="8"/>
      <c r="B185" s="5" t="s">
        <v>11</v>
      </c>
      <c r="C185" s="9"/>
      <c r="D185" s="9"/>
      <c r="E185" s="5" t="s">
        <v>11</v>
      </c>
      <c r="F185" s="9"/>
      <c r="G185" s="9"/>
      <c r="H185" s="5" t="s">
        <v>11</v>
      </c>
      <c r="I185" s="9"/>
      <c r="J185" s="9"/>
      <c r="K185" s="3">
        <f>IF(I185&gt;0,A185*C185*F185*I185,IF(F185&gt;0,A185*C185*F185,A185*C185))</f>
        <v>0</v>
      </c>
      <c r="L185" s="3">
        <f>K185-O185</f>
        <v>0</v>
      </c>
      <c r="M185" s="3">
        <f>ROUNDDOWN(L185/2,0)</f>
        <v>0</v>
      </c>
      <c r="N185" s="3">
        <f>L185-M185</f>
        <v>0</v>
      </c>
      <c r="O185" s="10">
        <v>0</v>
      </c>
      <c r="Q185" s="214" t="str">
        <f t="shared" ref="Q185" si="91">IF(K185&gt;=1000000,"相見積書提出必要",IF(K185&gt;=100000,"見積書提出必要",""))</f>
        <v/>
      </c>
      <c r="R185" s="289"/>
    </row>
    <row r="186" spans="1:18" ht="19.899999999999999" customHeight="1">
      <c r="A186" s="7" t="s">
        <v>9</v>
      </c>
      <c r="B186" s="290"/>
      <c r="C186" s="291"/>
      <c r="D186" s="291"/>
      <c r="E186" s="291"/>
      <c r="F186" s="291"/>
      <c r="G186" s="291"/>
      <c r="H186" s="291"/>
      <c r="I186" s="291"/>
      <c r="J186" s="292"/>
      <c r="K186" s="4"/>
      <c r="L186" s="4"/>
      <c r="M186" s="4"/>
      <c r="N186" s="4"/>
      <c r="O186" s="4"/>
      <c r="Q186" s="213"/>
      <c r="R186" s="288" t="str">
        <f>IF((K187-SUM(M187:O187))=0,"ＯＫ","エラー")</f>
        <v>ＯＫ</v>
      </c>
    </row>
    <row r="187" spans="1:18" ht="19.899999999999999" customHeight="1">
      <c r="A187" s="8"/>
      <c r="B187" s="5" t="s">
        <v>11</v>
      </c>
      <c r="C187" s="9"/>
      <c r="D187" s="9"/>
      <c r="E187" s="5" t="s">
        <v>11</v>
      </c>
      <c r="F187" s="9"/>
      <c r="G187" s="9"/>
      <c r="H187" s="5" t="s">
        <v>11</v>
      </c>
      <c r="I187" s="9"/>
      <c r="J187" s="9"/>
      <c r="K187" s="3">
        <f>IF(I187&gt;0,A187*C187*F187*I187,IF(F187&gt;0,A187*C187*F187,A187*C187))</f>
        <v>0</v>
      </c>
      <c r="L187" s="3">
        <f>K187-O187</f>
        <v>0</v>
      </c>
      <c r="M187" s="3">
        <f>ROUNDDOWN(L187/2,0)</f>
        <v>0</v>
      </c>
      <c r="N187" s="3">
        <f>L187-M187</f>
        <v>0</v>
      </c>
      <c r="O187" s="10">
        <v>0</v>
      </c>
      <c r="Q187" s="214" t="str">
        <f t="shared" ref="Q187" si="92">IF(K187&gt;=1000000,"相見積書提出必要",IF(K187&gt;=100000,"見積書提出必要",""))</f>
        <v/>
      </c>
      <c r="R187" s="289"/>
    </row>
    <row r="188" spans="1:18" ht="19.899999999999999" customHeight="1">
      <c r="A188" s="7" t="s">
        <v>9</v>
      </c>
      <c r="B188" s="290"/>
      <c r="C188" s="291"/>
      <c r="D188" s="291"/>
      <c r="E188" s="291"/>
      <c r="F188" s="291"/>
      <c r="G188" s="291"/>
      <c r="H188" s="291"/>
      <c r="I188" s="291"/>
      <c r="J188" s="292"/>
      <c r="K188" s="4"/>
      <c r="L188" s="4"/>
      <c r="M188" s="4"/>
      <c r="N188" s="4"/>
      <c r="O188" s="4"/>
      <c r="Q188" s="213"/>
      <c r="R188" s="288" t="str">
        <f>IF((K189-SUM(M189:O189))=0,"ＯＫ","エラー")</f>
        <v>ＯＫ</v>
      </c>
    </row>
    <row r="189" spans="1:18" ht="19.899999999999999" customHeight="1">
      <c r="A189" s="8"/>
      <c r="B189" s="5" t="s">
        <v>11</v>
      </c>
      <c r="C189" s="9"/>
      <c r="D189" s="9"/>
      <c r="E189" s="5" t="s">
        <v>11</v>
      </c>
      <c r="F189" s="9"/>
      <c r="G189" s="9"/>
      <c r="H189" s="5" t="s">
        <v>11</v>
      </c>
      <c r="I189" s="9"/>
      <c r="J189" s="9"/>
      <c r="K189" s="3">
        <f>IF(I189&gt;0,A189*C189*F189*I189,IF(F189&gt;0,A189*C189*F189,A189*C189))</f>
        <v>0</v>
      </c>
      <c r="L189" s="3">
        <f>K189-O189</f>
        <v>0</v>
      </c>
      <c r="M189" s="3">
        <f>ROUNDDOWN(L189/2,0)</f>
        <v>0</v>
      </c>
      <c r="N189" s="3">
        <f>L189-M189</f>
        <v>0</v>
      </c>
      <c r="O189" s="10">
        <v>0</v>
      </c>
      <c r="Q189" s="214" t="str">
        <f t="shared" ref="Q189" si="93">IF(K189&gt;=1000000,"相見積書提出必要",IF(K189&gt;=100000,"見積書提出必要",""))</f>
        <v/>
      </c>
      <c r="R189" s="289"/>
    </row>
    <row r="190" spans="1:18" ht="19.899999999999999" customHeight="1">
      <c r="A190" s="7" t="s">
        <v>9</v>
      </c>
      <c r="B190" s="290"/>
      <c r="C190" s="291"/>
      <c r="D190" s="291"/>
      <c r="E190" s="291"/>
      <c r="F190" s="291"/>
      <c r="G190" s="291"/>
      <c r="H190" s="291"/>
      <c r="I190" s="291"/>
      <c r="J190" s="292"/>
      <c r="K190" s="4"/>
      <c r="L190" s="4"/>
      <c r="M190" s="4"/>
      <c r="N190" s="4"/>
      <c r="O190" s="4"/>
      <c r="Q190" s="213"/>
      <c r="R190" s="288" t="str">
        <f>IF((K191-SUM(M191:O191))=0,"ＯＫ","エラー")</f>
        <v>ＯＫ</v>
      </c>
    </row>
    <row r="191" spans="1:18" ht="19.899999999999999" customHeight="1">
      <c r="A191" s="8"/>
      <c r="B191" s="5" t="s">
        <v>11</v>
      </c>
      <c r="C191" s="9"/>
      <c r="D191" s="9"/>
      <c r="E191" s="5" t="s">
        <v>11</v>
      </c>
      <c r="F191" s="9"/>
      <c r="G191" s="9"/>
      <c r="H191" s="5" t="s">
        <v>11</v>
      </c>
      <c r="I191" s="9"/>
      <c r="J191" s="9"/>
      <c r="K191" s="3">
        <f>IF(I191&gt;0,A191*C191*F191*I191,IF(F191&gt;0,A191*C191*F191,A191*C191))</f>
        <v>0</v>
      </c>
      <c r="L191" s="3">
        <f>K191-O191</f>
        <v>0</v>
      </c>
      <c r="M191" s="3">
        <f>ROUNDDOWN(L191/2,0)</f>
        <v>0</v>
      </c>
      <c r="N191" s="3">
        <f>L191-M191</f>
        <v>0</v>
      </c>
      <c r="O191" s="10">
        <v>0</v>
      </c>
      <c r="Q191" s="214" t="str">
        <f t="shared" ref="Q191" si="94">IF(K191&gt;=1000000,"相見積書提出必要",IF(K191&gt;=100000,"見積書提出必要",""))</f>
        <v/>
      </c>
      <c r="R191" s="289"/>
    </row>
    <row r="192" spans="1:18" ht="19.899999999999999" customHeight="1">
      <c r="A192" s="7" t="s">
        <v>9</v>
      </c>
      <c r="B192" s="290"/>
      <c r="C192" s="291"/>
      <c r="D192" s="291"/>
      <c r="E192" s="291"/>
      <c r="F192" s="291"/>
      <c r="G192" s="291"/>
      <c r="H192" s="291"/>
      <c r="I192" s="291"/>
      <c r="J192" s="292"/>
      <c r="K192" s="4"/>
      <c r="L192" s="4"/>
      <c r="M192" s="4"/>
      <c r="N192" s="4"/>
      <c r="O192" s="4"/>
      <c r="Q192" s="213"/>
      <c r="R192" s="288" t="str">
        <f>IF((K193-SUM(M193:O193))=0,"ＯＫ","エラー")</f>
        <v>ＯＫ</v>
      </c>
    </row>
    <row r="193" spans="1:18" ht="19.899999999999999" customHeight="1">
      <c r="A193" s="8"/>
      <c r="B193" s="5" t="s">
        <v>11</v>
      </c>
      <c r="C193" s="9"/>
      <c r="D193" s="9"/>
      <c r="E193" s="5" t="s">
        <v>11</v>
      </c>
      <c r="F193" s="9"/>
      <c r="G193" s="9"/>
      <c r="H193" s="5" t="s">
        <v>11</v>
      </c>
      <c r="I193" s="9"/>
      <c r="J193" s="9"/>
      <c r="K193" s="3">
        <f>IF(I193&gt;0,A193*C193*F193*I193,IF(F193&gt;0,A193*C193*F193,A193*C193))</f>
        <v>0</v>
      </c>
      <c r="L193" s="3">
        <f>K193-O193</f>
        <v>0</v>
      </c>
      <c r="M193" s="3">
        <f>ROUNDDOWN(L193/2,0)</f>
        <v>0</v>
      </c>
      <c r="N193" s="3">
        <f>L193-M193</f>
        <v>0</v>
      </c>
      <c r="O193" s="10">
        <v>0</v>
      </c>
      <c r="Q193" s="214" t="str">
        <f t="shared" ref="Q193" si="95">IF(K193&gt;=1000000,"相見積書提出必要",IF(K193&gt;=100000,"見積書提出必要",""))</f>
        <v/>
      </c>
      <c r="R193" s="289"/>
    </row>
    <row r="194" spans="1:18" ht="19.899999999999999" customHeight="1">
      <c r="A194" s="7" t="s">
        <v>9</v>
      </c>
      <c r="B194" s="290"/>
      <c r="C194" s="291"/>
      <c r="D194" s="291"/>
      <c r="E194" s="291"/>
      <c r="F194" s="291"/>
      <c r="G194" s="291"/>
      <c r="H194" s="291"/>
      <c r="I194" s="291"/>
      <c r="J194" s="292"/>
      <c r="K194" s="4"/>
      <c r="L194" s="4"/>
      <c r="M194" s="4"/>
      <c r="N194" s="4"/>
      <c r="O194" s="4"/>
      <c r="Q194" s="213"/>
      <c r="R194" s="288" t="str">
        <f>IF((K195-SUM(M195:O195))=0,"ＯＫ","エラー")</f>
        <v>ＯＫ</v>
      </c>
    </row>
    <row r="195" spans="1:18" ht="19.899999999999999" customHeight="1">
      <c r="A195" s="8"/>
      <c r="B195" s="5" t="s">
        <v>11</v>
      </c>
      <c r="C195" s="9"/>
      <c r="D195" s="9"/>
      <c r="E195" s="5" t="s">
        <v>11</v>
      </c>
      <c r="F195" s="9"/>
      <c r="G195" s="9"/>
      <c r="H195" s="5" t="s">
        <v>11</v>
      </c>
      <c r="I195" s="9"/>
      <c r="J195" s="9"/>
      <c r="K195" s="3">
        <f>IF(I195&gt;0,A195*C195*F195*I195,IF(F195&gt;0,A195*C195*F195,A195*C195))</f>
        <v>0</v>
      </c>
      <c r="L195" s="3">
        <f>K195-O195</f>
        <v>0</v>
      </c>
      <c r="M195" s="3">
        <f>ROUNDDOWN(L195/2,0)</f>
        <v>0</v>
      </c>
      <c r="N195" s="3">
        <f>L195-M195</f>
        <v>0</v>
      </c>
      <c r="O195" s="10">
        <v>0</v>
      </c>
      <c r="Q195" s="214" t="str">
        <f t="shared" ref="Q195" si="96">IF(K195&gt;=1000000,"相見積書提出必要",IF(K195&gt;=100000,"見積書提出必要",""))</f>
        <v/>
      </c>
      <c r="R195" s="289"/>
    </row>
    <row r="196" spans="1:18" ht="19.899999999999999" customHeight="1">
      <c r="A196" s="7" t="s">
        <v>9</v>
      </c>
      <c r="B196" s="290"/>
      <c r="C196" s="291"/>
      <c r="D196" s="291"/>
      <c r="E196" s="291"/>
      <c r="F196" s="291"/>
      <c r="G196" s="291"/>
      <c r="H196" s="291"/>
      <c r="I196" s="291"/>
      <c r="J196" s="292"/>
      <c r="K196" s="4"/>
      <c r="L196" s="4"/>
      <c r="M196" s="4"/>
      <c r="N196" s="4"/>
      <c r="O196" s="4"/>
      <c r="Q196" s="213"/>
      <c r="R196" s="288" t="str">
        <f>IF((K197-SUM(M197:O197))=0,"ＯＫ","エラー")</f>
        <v>ＯＫ</v>
      </c>
    </row>
    <row r="197" spans="1:18" ht="19.899999999999999" customHeight="1">
      <c r="A197" s="8"/>
      <c r="B197" s="5" t="s">
        <v>11</v>
      </c>
      <c r="C197" s="9"/>
      <c r="D197" s="9"/>
      <c r="E197" s="5" t="s">
        <v>11</v>
      </c>
      <c r="F197" s="9"/>
      <c r="G197" s="9"/>
      <c r="H197" s="5" t="s">
        <v>11</v>
      </c>
      <c r="I197" s="9"/>
      <c r="J197" s="9"/>
      <c r="K197" s="3">
        <f>IF(I197&gt;0,A197*C197*F197*I197,IF(F197&gt;0,A197*C197*F197,A197*C197))</f>
        <v>0</v>
      </c>
      <c r="L197" s="3">
        <f>K197-O197</f>
        <v>0</v>
      </c>
      <c r="M197" s="3">
        <f>ROUNDDOWN(L197/2,0)</f>
        <v>0</v>
      </c>
      <c r="N197" s="3">
        <f>L197-M197</f>
        <v>0</v>
      </c>
      <c r="O197" s="10">
        <v>0</v>
      </c>
      <c r="Q197" s="214" t="str">
        <f t="shared" ref="Q197" si="97">IF(K197&gt;=1000000,"相見積書提出必要",IF(K197&gt;=100000,"見積書提出必要",""))</f>
        <v/>
      </c>
      <c r="R197" s="289"/>
    </row>
    <row r="198" spans="1:18" ht="19.899999999999999" customHeight="1">
      <c r="A198" s="7" t="s">
        <v>9</v>
      </c>
      <c r="B198" s="290"/>
      <c r="C198" s="291"/>
      <c r="D198" s="291"/>
      <c r="E198" s="291"/>
      <c r="F198" s="291"/>
      <c r="G198" s="291"/>
      <c r="H198" s="291"/>
      <c r="I198" s="291"/>
      <c r="J198" s="292"/>
      <c r="K198" s="4"/>
      <c r="L198" s="4"/>
      <c r="M198" s="4"/>
      <c r="N198" s="4"/>
      <c r="O198" s="4"/>
      <c r="Q198" s="213"/>
      <c r="R198" s="288" t="str">
        <f>IF((K199-SUM(M199:O199))=0,"ＯＫ","エラー")</f>
        <v>ＯＫ</v>
      </c>
    </row>
    <row r="199" spans="1:18" ht="19.899999999999999" customHeight="1">
      <c r="A199" s="8"/>
      <c r="B199" s="5" t="s">
        <v>11</v>
      </c>
      <c r="C199" s="9"/>
      <c r="D199" s="9"/>
      <c r="E199" s="5" t="s">
        <v>11</v>
      </c>
      <c r="F199" s="9"/>
      <c r="G199" s="9"/>
      <c r="H199" s="5" t="s">
        <v>11</v>
      </c>
      <c r="I199" s="9"/>
      <c r="J199" s="9"/>
      <c r="K199" s="3">
        <f>IF(I199&gt;0,A199*C199*F199*I199,IF(F199&gt;0,A199*C199*F199,A199*C199))</f>
        <v>0</v>
      </c>
      <c r="L199" s="3">
        <f>K199-O199</f>
        <v>0</v>
      </c>
      <c r="M199" s="3">
        <f>ROUNDDOWN(L199/2,0)</f>
        <v>0</v>
      </c>
      <c r="N199" s="3">
        <f>L199-M199</f>
        <v>0</v>
      </c>
      <c r="O199" s="10">
        <v>0</v>
      </c>
      <c r="Q199" s="214" t="str">
        <f t="shared" ref="Q199" si="98">IF(K199&gt;=1000000,"相見積書提出必要",IF(K199&gt;=100000,"見積書提出必要",""))</f>
        <v/>
      </c>
      <c r="R199" s="289"/>
    </row>
    <row r="200" spans="1:18" ht="19.899999999999999" customHeight="1">
      <c r="A200" s="270" t="s">
        <v>33</v>
      </c>
      <c r="B200" s="299"/>
      <c r="C200" s="299"/>
      <c r="D200" s="299"/>
      <c r="E200" s="299"/>
      <c r="F200" s="299"/>
      <c r="G200" s="299"/>
      <c r="H200" s="299"/>
      <c r="I200" s="299"/>
      <c r="J200" s="300"/>
      <c r="K200" s="11">
        <f>SUM(K170:K199)</f>
        <v>0</v>
      </c>
      <c r="L200" s="11">
        <f t="shared" ref="L200" si="99">SUM(L170:L199)</f>
        <v>0</v>
      </c>
      <c r="M200" s="11">
        <f t="shared" ref="M200" si="100">SUM(M170:M199)</f>
        <v>0</v>
      </c>
      <c r="N200" s="11">
        <f t="shared" ref="N200" si="101">SUM(N170:N199)</f>
        <v>0</v>
      </c>
      <c r="O200" s="11">
        <f t="shared" ref="O200" si="102">SUM(O170:O199)</f>
        <v>0</v>
      </c>
      <c r="R200" s="47" t="str">
        <f>IF(L200&gt;3000000,"補助上限額オーバー！","ＯＫ")</f>
        <v>ＯＫ</v>
      </c>
    </row>
    <row r="201" spans="1:18" ht="19.899999999999999" customHeight="1"/>
    <row r="202" spans="1:18" ht="19.899999999999999" customHeight="1">
      <c r="A202" s="12" t="s">
        <v>36</v>
      </c>
    </row>
    <row r="203" spans="1:18" ht="19.899999999999999" customHeight="1">
      <c r="A203" s="293" t="s">
        <v>8</v>
      </c>
      <c r="B203" s="294"/>
      <c r="C203" s="294"/>
      <c r="D203" s="294"/>
      <c r="E203" s="294"/>
      <c r="F203" s="294"/>
      <c r="G203" s="294"/>
      <c r="H203" s="294"/>
      <c r="I203" s="294"/>
      <c r="J203" s="295"/>
      <c r="K203" s="263" t="s">
        <v>12</v>
      </c>
      <c r="L203" s="301" t="s">
        <v>13</v>
      </c>
      <c r="M203" s="301"/>
      <c r="N203" s="301"/>
      <c r="O203" s="72" t="s">
        <v>16</v>
      </c>
      <c r="Q203" s="304" t="s">
        <v>310</v>
      </c>
      <c r="R203" s="302" t="s">
        <v>97</v>
      </c>
    </row>
    <row r="204" spans="1:18" ht="19.899999999999999" customHeight="1">
      <c r="A204" s="296"/>
      <c r="B204" s="297"/>
      <c r="C204" s="297"/>
      <c r="D204" s="297"/>
      <c r="E204" s="297"/>
      <c r="F204" s="297"/>
      <c r="G204" s="297"/>
      <c r="H204" s="297"/>
      <c r="I204" s="297"/>
      <c r="J204" s="298"/>
      <c r="K204" s="263"/>
      <c r="L204" s="72" t="s">
        <v>17</v>
      </c>
      <c r="M204" s="72" t="s">
        <v>14</v>
      </c>
      <c r="N204" s="301" t="s">
        <v>15</v>
      </c>
      <c r="O204" s="301"/>
      <c r="Q204" s="305"/>
      <c r="R204" s="303"/>
    </row>
    <row r="205" spans="1:18" ht="19.899999999999999" customHeight="1">
      <c r="A205" s="7" t="s">
        <v>9</v>
      </c>
      <c r="B205" s="290"/>
      <c r="C205" s="291"/>
      <c r="D205" s="291"/>
      <c r="E205" s="291"/>
      <c r="F205" s="291"/>
      <c r="G205" s="291"/>
      <c r="H205" s="291"/>
      <c r="I205" s="291"/>
      <c r="J205" s="292"/>
      <c r="K205" s="4"/>
      <c r="L205" s="4"/>
      <c r="M205" s="4"/>
      <c r="N205" s="4"/>
      <c r="O205" s="4"/>
      <c r="Q205" s="213"/>
      <c r="R205" s="288" t="str">
        <f>IF((K206-SUM(M206:O206))=0,"ＯＫ","エラー")</f>
        <v>ＯＫ</v>
      </c>
    </row>
    <row r="206" spans="1:18" ht="19.899999999999999" customHeight="1">
      <c r="A206" s="8"/>
      <c r="B206" s="5" t="s">
        <v>11</v>
      </c>
      <c r="C206" s="9"/>
      <c r="D206" s="9"/>
      <c r="E206" s="5" t="s">
        <v>11</v>
      </c>
      <c r="F206" s="9"/>
      <c r="G206" s="9"/>
      <c r="H206" s="5" t="s">
        <v>11</v>
      </c>
      <c r="I206" s="9"/>
      <c r="J206" s="9"/>
      <c r="K206" s="3">
        <f>IF(I206&gt;0,A206*C206*F206*I206,IF(F206&gt;0,A206*C206*F206,A206*C206))</f>
        <v>0</v>
      </c>
      <c r="L206" s="3">
        <f>K206-O206</f>
        <v>0</v>
      </c>
      <c r="M206" s="3">
        <f>ROUNDDOWN(L206/2,0)</f>
        <v>0</v>
      </c>
      <c r="N206" s="3">
        <f>L206-M206</f>
        <v>0</v>
      </c>
      <c r="O206" s="10">
        <v>0</v>
      </c>
      <c r="Q206" s="214" t="str">
        <f t="shared" ref="Q206" si="103">IF(K206&gt;=1000000,"相見積書提出必要",IF(K206&gt;=100000,"見積書提出必要",""))</f>
        <v/>
      </c>
      <c r="R206" s="289"/>
    </row>
    <row r="207" spans="1:18" ht="19.899999999999999" customHeight="1">
      <c r="A207" s="7" t="s">
        <v>9</v>
      </c>
      <c r="B207" s="290"/>
      <c r="C207" s="291"/>
      <c r="D207" s="291"/>
      <c r="E207" s="291"/>
      <c r="F207" s="291"/>
      <c r="G207" s="291"/>
      <c r="H207" s="291"/>
      <c r="I207" s="291"/>
      <c r="J207" s="292"/>
      <c r="K207" s="4"/>
      <c r="L207" s="4"/>
      <c r="M207" s="4"/>
      <c r="N207" s="4"/>
      <c r="O207" s="4"/>
      <c r="Q207" s="213"/>
      <c r="R207" s="288" t="str">
        <f>IF((K208-SUM(M208:O208))=0,"ＯＫ","エラー")</f>
        <v>ＯＫ</v>
      </c>
    </row>
    <row r="208" spans="1:18" ht="19.899999999999999" customHeight="1">
      <c r="A208" s="8"/>
      <c r="B208" s="5" t="s">
        <v>11</v>
      </c>
      <c r="C208" s="9"/>
      <c r="D208" s="9"/>
      <c r="E208" s="5" t="s">
        <v>11</v>
      </c>
      <c r="F208" s="9"/>
      <c r="G208" s="9"/>
      <c r="H208" s="5" t="s">
        <v>11</v>
      </c>
      <c r="I208" s="9"/>
      <c r="J208" s="9"/>
      <c r="K208" s="3">
        <f>IF(I208&gt;0,A208*C208*F208*I208,IF(F208&gt;0,A208*C208*F208,A208*C208))</f>
        <v>0</v>
      </c>
      <c r="L208" s="3">
        <f>K208-O208</f>
        <v>0</v>
      </c>
      <c r="M208" s="3">
        <f>ROUNDDOWN(L208/2,0)</f>
        <v>0</v>
      </c>
      <c r="N208" s="3">
        <f>L208-M208</f>
        <v>0</v>
      </c>
      <c r="O208" s="10">
        <v>0</v>
      </c>
      <c r="Q208" s="214" t="str">
        <f t="shared" ref="Q208:Q234" si="104">IF(K208&gt;=1000000,"相見積書提出必要",IF(K208&gt;=100000,"見積書提出必要",""))</f>
        <v/>
      </c>
      <c r="R208" s="289"/>
    </row>
    <row r="209" spans="1:18" ht="19.899999999999999" customHeight="1">
      <c r="A209" s="7" t="s">
        <v>9</v>
      </c>
      <c r="B209" s="290"/>
      <c r="C209" s="291"/>
      <c r="D209" s="291"/>
      <c r="E209" s="291"/>
      <c r="F209" s="291"/>
      <c r="G209" s="291"/>
      <c r="H209" s="291"/>
      <c r="I209" s="291"/>
      <c r="J209" s="292"/>
      <c r="K209" s="4"/>
      <c r="L209" s="4"/>
      <c r="M209" s="4"/>
      <c r="N209" s="4"/>
      <c r="O209" s="4"/>
      <c r="Q209" s="213"/>
      <c r="R209" s="288" t="str">
        <f>IF((K210-SUM(M210:O210))=0,"ＯＫ","エラー")</f>
        <v>ＯＫ</v>
      </c>
    </row>
    <row r="210" spans="1:18" ht="19.899999999999999" customHeight="1">
      <c r="A210" s="8"/>
      <c r="B210" s="5" t="s">
        <v>11</v>
      </c>
      <c r="C210" s="9"/>
      <c r="D210" s="9"/>
      <c r="E210" s="5" t="s">
        <v>11</v>
      </c>
      <c r="F210" s="9"/>
      <c r="G210" s="9"/>
      <c r="H210" s="5" t="s">
        <v>11</v>
      </c>
      <c r="I210" s="9"/>
      <c r="J210" s="9"/>
      <c r="K210" s="3">
        <f>IF(I210&gt;0,A210*C210*F210*I210,IF(F210&gt;0,A210*C210*F210,A210*C210))</f>
        <v>0</v>
      </c>
      <c r="L210" s="3">
        <f>K210-O210</f>
        <v>0</v>
      </c>
      <c r="M210" s="3">
        <f>ROUNDDOWN(L210/2,0)</f>
        <v>0</v>
      </c>
      <c r="N210" s="3">
        <f>L210-M210</f>
        <v>0</v>
      </c>
      <c r="O210" s="10">
        <v>0</v>
      </c>
      <c r="Q210" s="214" t="str">
        <f t="shared" si="104"/>
        <v/>
      </c>
      <c r="R210" s="289"/>
    </row>
    <row r="211" spans="1:18" ht="19.899999999999999" customHeight="1">
      <c r="A211" s="7" t="s">
        <v>9</v>
      </c>
      <c r="B211" s="290"/>
      <c r="C211" s="291"/>
      <c r="D211" s="291"/>
      <c r="E211" s="291"/>
      <c r="F211" s="291"/>
      <c r="G211" s="291"/>
      <c r="H211" s="291"/>
      <c r="I211" s="291"/>
      <c r="J211" s="292"/>
      <c r="K211" s="4"/>
      <c r="L211" s="4"/>
      <c r="M211" s="4"/>
      <c r="N211" s="4"/>
      <c r="O211" s="4"/>
      <c r="Q211" s="213"/>
      <c r="R211" s="288" t="str">
        <f>IF((K212-SUM(M212:O212))=0,"ＯＫ","エラー")</f>
        <v>ＯＫ</v>
      </c>
    </row>
    <row r="212" spans="1:18" ht="19.899999999999999" customHeight="1">
      <c r="A212" s="8"/>
      <c r="B212" s="5" t="s">
        <v>11</v>
      </c>
      <c r="C212" s="9"/>
      <c r="D212" s="9"/>
      <c r="E212" s="5" t="s">
        <v>11</v>
      </c>
      <c r="F212" s="9"/>
      <c r="G212" s="9"/>
      <c r="H212" s="5" t="s">
        <v>11</v>
      </c>
      <c r="I212" s="9"/>
      <c r="J212" s="9"/>
      <c r="K212" s="3">
        <f>IF(I212&gt;0,A212*C212*F212*I212,IF(F212&gt;0,A212*C212*F212,A212*C212))</f>
        <v>0</v>
      </c>
      <c r="L212" s="3">
        <f>K212-O212</f>
        <v>0</v>
      </c>
      <c r="M212" s="3">
        <f>ROUNDDOWN(L212/2,0)</f>
        <v>0</v>
      </c>
      <c r="N212" s="3">
        <f>L212-M212</f>
        <v>0</v>
      </c>
      <c r="O212" s="10">
        <v>0</v>
      </c>
      <c r="Q212" s="214" t="str">
        <f t="shared" si="104"/>
        <v/>
      </c>
      <c r="R212" s="289"/>
    </row>
    <row r="213" spans="1:18" ht="19.899999999999999" customHeight="1">
      <c r="A213" s="7" t="s">
        <v>9</v>
      </c>
      <c r="B213" s="290"/>
      <c r="C213" s="291"/>
      <c r="D213" s="291"/>
      <c r="E213" s="291"/>
      <c r="F213" s="291"/>
      <c r="G213" s="291"/>
      <c r="H213" s="291"/>
      <c r="I213" s="291"/>
      <c r="J213" s="292"/>
      <c r="K213" s="4"/>
      <c r="L213" s="4"/>
      <c r="M213" s="4"/>
      <c r="N213" s="4"/>
      <c r="O213" s="4"/>
      <c r="Q213" s="213"/>
      <c r="R213" s="288" t="str">
        <f>IF((K214-SUM(M214:O214))=0,"ＯＫ","エラー")</f>
        <v>ＯＫ</v>
      </c>
    </row>
    <row r="214" spans="1:18" ht="19.899999999999999" customHeight="1">
      <c r="A214" s="8"/>
      <c r="B214" s="5" t="s">
        <v>11</v>
      </c>
      <c r="C214" s="9"/>
      <c r="D214" s="9"/>
      <c r="E214" s="5" t="s">
        <v>11</v>
      </c>
      <c r="F214" s="9"/>
      <c r="G214" s="9"/>
      <c r="H214" s="5" t="s">
        <v>11</v>
      </c>
      <c r="I214" s="9"/>
      <c r="J214" s="9"/>
      <c r="K214" s="3">
        <f>IF(I214&gt;0,A214*C214*F214*I214,IF(F214&gt;0,A214*C214*F214,A214*C214))</f>
        <v>0</v>
      </c>
      <c r="L214" s="3">
        <f>K214-O214</f>
        <v>0</v>
      </c>
      <c r="M214" s="3">
        <f>ROUNDDOWN(L214/2,0)</f>
        <v>0</v>
      </c>
      <c r="N214" s="3">
        <f>L214-M214</f>
        <v>0</v>
      </c>
      <c r="O214" s="10">
        <v>0</v>
      </c>
      <c r="Q214" s="214" t="str">
        <f t="shared" si="104"/>
        <v/>
      </c>
      <c r="R214" s="289"/>
    </row>
    <row r="215" spans="1:18" ht="19.899999999999999" customHeight="1">
      <c r="A215" s="7" t="s">
        <v>9</v>
      </c>
      <c r="B215" s="290"/>
      <c r="C215" s="291"/>
      <c r="D215" s="291"/>
      <c r="E215" s="291"/>
      <c r="F215" s="291"/>
      <c r="G215" s="291"/>
      <c r="H215" s="291"/>
      <c r="I215" s="291"/>
      <c r="J215" s="292"/>
      <c r="K215" s="4"/>
      <c r="L215" s="4"/>
      <c r="M215" s="4"/>
      <c r="N215" s="4"/>
      <c r="O215" s="4"/>
      <c r="Q215" s="213"/>
      <c r="R215" s="288" t="str">
        <f>IF((K216-SUM(M216:O216))=0,"ＯＫ","エラー")</f>
        <v>ＯＫ</v>
      </c>
    </row>
    <row r="216" spans="1:18" ht="19.899999999999999" customHeight="1">
      <c r="A216" s="8"/>
      <c r="B216" s="5" t="s">
        <v>11</v>
      </c>
      <c r="C216" s="9"/>
      <c r="D216" s="9"/>
      <c r="E216" s="5" t="s">
        <v>11</v>
      </c>
      <c r="F216" s="9"/>
      <c r="G216" s="9"/>
      <c r="H216" s="5" t="s">
        <v>11</v>
      </c>
      <c r="I216" s="9"/>
      <c r="J216" s="9"/>
      <c r="K216" s="3">
        <f>IF(I216&gt;0,A216*C216*F216*I216,IF(F216&gt;0,A216*C216*F216,A216*C216))</f>
        <v>0</v>
      </c>
      <c r="L216" s="3">
        <f>K216-O216</f>
        <v>0</v>
      </c>
      <c r="M216" s="3">
        <f>ROUNDDOWN(L216/2,0)</f>
        <v>0</v>
      </c>
      <c r="N216" s="3">
        <f>L216-M216</f>
        <v>0</v>
      </c>
      <c r="O216" s="10">
        <v>0</v>
      </c>
      <c r="Q216" s="214" t="str">
        <f t="shared" si="104"/>
        <v/>
      </c>
      <c r="R216" s="289"/>
    </row>
    <row r="217" spans="1:18" ht="19.899999999999999" customHeight="1">
      <c r="A217" s="7" t="s">
        <v>9</v>
      </c>
      <c r="B217" s="290"/>
      <c r="C217" s="291"/>
      <c r="D217" s="291"/>
      <c r="E217" s="291"/>
      <c r="F217" s="291"/>
      <c r="G217" s="291"/>
      <c r="H217" s="291"/>
      <c r="I217" s="291"/>
      <c r="J217" s="292"/>
      <c r="K217" s="4"/>
      <c r="L217" s="4"/>
      <c r="M217" s="4"/>
      <c r="N217" s="4"/>
      <c r="O217" s="4"/>
      <c r="Q217" s="213"/>
      <c r="R217" s="288" t="str">
        <f>IF((K218-SUM(M218:O218))=0,"ＯＫ","エラー")</f>
        <v>ＯＫ</v>
      </c>
    </row>
    <row r="218" spans="1:18" ht="19.899999999999999" customHeight="1">
      <c r="A218" s="8"/>
      <c r="B218" s="5" t="s">
        <v>11</v>
      </c>
      <c r="C218" s="9"/>
      <c r="D218" s="9"/>
      <c r="E218" s="5" t="s">
        <v>11</v>
      </c>
      <c r="F218" s="9"/>
      <c r="G218" s="9"/>
      <c r="H218" s="5" t="s">
        <v>11</v>
      </c>
      <c r="I218" s="9"/>
      <c r="J218" s="9"/>
      <c r="K218" s="3">
        <f>IF(I218&gt;0,A218*C218*F218*I218,IF(F218&gt;0,A218*C218*F218,A218*C218))</f>
        <v>0</v>
      </c>
      <c r="L218" s="3">
        <f>K218-O218</f>
        <v>0</v>
      </c>
      <c r="M218" s="3">
        <f>ROUNDDOWN(L218/2,0)</f>
        <v>0</v>
      </c>
      <c r="N218" s="3">
        <f>L218-M218</f>
        <v>0</v>
      </c>
      <c r="O218" s="10">
        <v>0</v>
      </c>
      <c r="Q218" s="214" t="str">
        <f t="shared" si="104"/>
        <v/>
      </c>
      <c r="R218" s="289"/>
    </row>
    <row r="219" spans="1:18" ht="19.899999999999999" customHeight="1">
      <c r="A219" s="7" t="s">
        <v>9</v>
      </c>
      <c r="B219" s="290"/>
      <c r="C219" s="291"/>
      <c r="D219" s="291"/>
      <c r="E219" s="291"/>
      <c r="F219" s="291"/>
      <c r="G219" s="291"/>
      <c r="H219" s="291"/>
      <c r="I219" s="291"/>
      <c r="J219" s="292"/>
      <c r="K219" s="4"/>
      <c r="L219" s="4"/>
      <c r="M219" s="4"/>
      <c r="N219" s="4"/>
      <c r="O219" s="4"/>
      <c r="Q219" s="213"/>
      <c r="R219" s="288" t="str">
        <f>IF((K220-SUM(M220:O220))=0,"ＯＫ","エラー")</f>
        <v>ＯＫ</v>
      </c>
    </row>
    <row r="220" spans="1:18" ht="19.899999999999999" customHeight="1">
      <c r="A220" s="8"/>
      <c r="B220" s="5" t="s">
        <v>11</v>
      </c>
      <c r="C220" s="9"/>
      <c r="D220" s="9"/>
      <c r="E220" s="5" t="s">
        <v>11</v>
      </c>
      <c r="F220" s="9"/>
      <c r="G220" s="9"/>
      <c r="H220" s="5" t="s">
        <v>11</v>
      </c>
      <c r="I220" s="9"/>
      <c r="J220" s="9"/>
      <c r="K220" s="3">
        <f>IF(I220&gt;0,A220*C220*F220*I220,IF(F220&gt;0,A220*C220*F220,A220*C220))</f>
        <v>0</v>
      </c>
      <c r="L220" s="3">
        <f>K220-O220</f>
        <v>0</v>
      </c>
      <c r="M220" s="3">
        <f>ROUNDDOWN(L220/2,0)</f>
        <v>0</v>
      </c>
      <c r="N220" s="3">
        <f>L220-M220</f>
        <v>0</v>
      </c>
      <c r="O220" s="10">
        <v>0</v>
      </c>
      <c r="Q220" s="214" t="str">
        <f t="shared" si="104"/>
        <v/>
      </c>
      <c r="R220" s="289"/>
    </row>
    <row r="221" spans="1:18" ht="19.899999999999999" customHeight="1">
      <c r="A221" s="7" t="s">
        <v>9</v>
      </c>
      <c r="B221" s="290"/>
      <c r="C221" s="291"/>
      <c r="D221" s="291"/>
      <c r="E221" s="291"/>
      <c r="F221" s="291"/>
      <c r="G221" s="291"/>
      <c r="H221" s="291"/>
      <c r="I221" s="291"/>
      <c r="J221" s="292"/>
      <c r="K221" s="4"/>
      <c r="L221" s="4"/>
      <c r="M221" s="4"/>
      <c r="N221" s="4"/>
      <c r="O221" s="4"/>
      <c r="Q221" s="213"/>
      <c r="R221" s="288" t="str">
        <f>IF((K222-SUM(M222:O222))=0,"ＯＫ","エラー")</f>
        <v>ＯＫ</v>
      </c>
    </row>
    <row r="222" spans="1:18" ht="19.899999999999999" customHeight="1">
      <c r="A222" s="8"/>
      <c r="B222" s="5" t="s">
        <v>11</v>
      </c>
      <c r="C222" s="9"/>
      <c r="D222" s="9"/>
      <c r="E222" s="5" t="s">
        <v>11</v>
      </c>
      <c r="F222" s="9"/>
      <c r="G222" s="9"/>
      <c r="H222" s="5" t="s">
        <v>11</v>
      </c>
      <c r="I222" s="9"/>
      <c r="J222" s="9"/>
      <c r="K222" s="3">
        <f>IF(I222&gt;0,A222*C222*F222*I222,IF(F222&gt;0,A222*C222*F222,A222*C222))</f>
        <v>0</v>
      </c>
      <c r="L222" s="3">
        <f>K222-O222</f>
        <v>0</v>
      </c>
      <c r="M222" s="3">
        <f>ROUNDDOWN(L222/2,0)</f>
        <v>0</v>
      </c>
      <c r="N222" s="3">
        <f>L222-M222</f>
        <v>0</v>
      </c>
      <c r="O222" s="10">
        <v>0</v>
      </c>
      <c r="Q222" s="214" t="str">
        <f t="shared" si="104"/>
        <v/>
      </c>
      <c r="R222" s="289"/>
    </row>
    <row r="223" spans="1:18" ht="19.899999999999999" customHeight="1">
      <c r="A223" s="7" t="s">
        <v>9</v>
      </c>
      <c r="B223" s="290"/>
      <c r="C223" s="291"/>
      <c r="D223" s="291"/>
      <c r="E223" s="291"/>
      <c r="F223" s="291"/>
      <c r="G223" s="291"/>
      <c r="H223" s="291"/>
      <c r="I223" s="291"/>
      <c r="J223" s="292"/>
      <c r="K223" s="4"/>
      <c r="L223" s="4"/>
      <c r="M223" s="4"/>
      <c r="N223" s="4"/>
      <c r="O223" s="4"/>
      <c r="Q223" s="213"/>
      <c r="R223" s="288" t="str">
        <f>IF((K224-SUM(M224:O224))=0,"ＯＫ","エラー")</f>
        <v>ＯＫ</v>
      </c>
    </row>
    <row r="224" spans="1:18" ht="19.899999999999999" customHeight="1">
      <c r="A224" s="8"/>
      <c r="B224" s="5" t="s">
        <v>11</v>
      </c>
      <c r="C224" s="9"/>
      <c r="D224" s="9"/>
      <c r="E224" s="5" t="s">
        <v>11</v>
      </c>
      <c r="F224" s="9"/>
      <c r="G224" s="9"/>
      <c r="H224" s="5" t="s">
        <v>11</v>
      </c>
      <c r="I224" s="9"/>
      <c r="J224" s="9"/>
      <c r="K224" s="3">
        <f>IF(I224&gt;0,A224*C224*F224*I224,IF(F224&gt;0,A224*C224*F224,A224*C224))</f>
        <v>0</v>
      </c>
      <c r="L224" s="3">
        <f>K224-O224</f>
        <v>0</v>
      </c>
      <c r="M224" s="3">
        <f>ROUNDDOWN(L224/2,0)</f>
        <v>0</v>
      </c>
      <c r="N224" s="3">
        <f>L224-M224</f>
        <v>0</v>
      </c>
      <c r="O224" s="10">
        <v>0</v>
      </c>
      <c r="Q224" s="214" t="str">
        <f t="shared" si="104"/>
        <v/>
      </c>
      <c r="R224" s="289"/>
    </row>
    <row r="225" spans="1:18" ht="19.899999999999999" customHeight="1">
      <c r="A225" s="7" t="s">
        <v>9</v>
      </c>
      <c r="B225" s="290"/>
      <c r="C225" s="291"/>
      <c r="D225" s="291"/>
      <c r="E225" s="291"/>
      <c r="F225" s="291"/>
      <c r="G225" s="291"/>
      <c r="H225" s="291"/>
      <c r="I225" s="291"/>
      <c r="J225" s="292"/>
      <c r="K225" s="4"/>
      <c r="L225" s="4"/>
      <c r="M225" s="4"/>
      <c r="N225" s="4"/>
      <c r="O225" s="4"/>
      <c r="Q225" s="213"/>
      <c r="R225" s="288" t="str">
        <f>IF((K226-SUM(M226:O226))=0,"ＯＫ","エラー")</f>
        <v>ＯＫ</v>
      </c>
    </row>
    <row r="226" spans="1:18" ht="19.899999999999999" customHeight="1">
      <c r="A226" s="8"/>
      <c r="B226" s="5" t="s">
        <v>11</v>
      </c>
      <c r="C226" s="9"/>
      <c r="D226" s="9"/>
      <c r="E226" s="5" t="s">
        <v>11</v>
      </c>
      <c r="F226" s="9"/>
      <c r="G226" s="9"/>
      <c r="H226" s="5" t="s">
        <v>11</v>
      </c>
      <c r="I226" s="9"/>
      <c r="J226" s="9"/>
      <c r="K226" s="3">
        <f>IF(I226&gt;0,A226*C226*F226*I226,IF(F226&gt;0,A226*C226*F226,A226*C226))</f>
        <v>0</v>
      </c>
      <c r="L226" s="3">
        <f>K226-O226</f>
        <v>0</v>
      </c>
      <c r="M226" s="3">
        <f>ROUNDDOWN(L226/2,0)</f>
        <v>0</v>
      </c>
      <c r="N226" s="3">
        <f>L226-M226</f>
        <v>0</v>
      </c>
      <c r="O226" s="10">
        <v>0</v>
      </c>
      <c r="Q226" s="214" t="str">
        <f t="shared" si="104"/>
        <v/>
      </c>
      <c r="R226" s="289"/>
    </row>
    <row r="227" spans="1:18" ht="19.899999999999999" customHeight="1">
      <c r="A227" s="7" t="s">
        <v>9</v>
      </c>
      <c r="B227" s="290"/>
      <c r="C227" s="291"/>
      <c r="D227" s="291"/>
      <c r="E227" s="291"/>
      <c r="F227" s="291"/>
      <c r="G227" s="291"/>
      <c r="H227" s="291"/>
      <c r="I227" s="291"/>
      <c r="J227" s="292"/>
      <c r="K227" s="4"/>
      <c r="L227" s="4"/>
      <c r="M227" s="4"/>
      <c r="N227" s="4"/>
      <c r="O227" s="4"/>
      <c r="Q227" s="213"/>
      <c r="R227" s="288" t="str">
        <f>IF((K228-SUM(M228:O228))=0,"ＯＫ","エラー")</f>
        <v>ＯＫ</v>
      </c>
    </row>
    <row r="228" spans="1:18" ht="19.899999999999999" customHeight="1">
      <c r="A228" s="8"/>
      <c r="B228" s="5" t="s">
        <v>11</v>
      </c>
      <c r="C228" s="9"/>
      <c r="D228" s="9"/>
      <c r="E228" s="5" t="s">
        <v>11</v>
      </c>
      <c r="F228" s="9"/>
      <c r="G228" s="9"/>
      <c r="H228" s="5" t="s">
        <v>11</v>
      </c>
      <c r="I228" s="9"/>
      <c r="J228" s="9"/>
      <c r="K228" s="3">
        <f>IF(I228&gt;0,A228*C228*F228*I228,IF(F228&gt;0,A228*C228*F228,A228*C228))</f>
        <v>0</v>
      </c>
      <c r="L228" s="3">
        <f>K228-O228</f>
        <v>0</v>
      </c>
      <c r="M228" s="3">
        <f>ROUNDDOWN(L228/2,0)</f>
        <v>0</v>
      </c>
      <c r="N228" s="3">
        <f>L228-M228</f>
        <v>0</v>
      </c>
      <c r="O228" s="10">
        <v>0</v>
      </c>
      <c r="Q228" s="214" t="str">
        <f t="shared" si="104"/>
        <v/>
      </c>
      <c r="R228" s="289"/>
    </row>
    <row r="229" spans="1:18" ht="19.899999999999999" customHeight="1">
      <c r="A229" s="7" t="s">
        <v>9</v>
      </c>
      <c r="B229" s="290"/>
      <c r="C229" s="291"/>
      <c r="D229" s="291"/>
      <c r="E229" s="291"/>
      <c r="F229" s="291"/>
      <c r="G229" s="291"/>
      <c r="H229" s="291"/>
      <c r="I229" s="291"/>
      <c r="J229" s="292"/>
      <c r="K229" s="4"/>
      <c r="L229" s="4"/>
      <c r="M229" s="4"/>
      <c r="N229" s="4"/>
      <c r="O229" s="4"/>
      <c r="Q229" s="213"/>
      <c r="R229" s="288" t="str">
        <f>IF((K230-SUM(M230:O230))=0,"ＯＫ","エラー")</f>
        <v>ＯＫ</v>
      </c>
    </row>
    <row r="230" spans="1:18" ht="19.899999999999999" customHeight="1">
      <c r="A230" s="8"/>
      <c r="B230" s="5" t="s">
        <v>11</v>
      </c>
      <c r="C230" s="9"/>
      <c r="D230" s="9"/>
      <c r="E230" s="5" t="s">
        <v>11</v>
      </c>
      <c r="F230" s="9"/>
      <c r="G230" s="9"/>
      <c r="H230" s="5" t="s">
        <v>11</v>
      </c>
      <c r="I230" s="9"/>
      <c r="J230" s="9"/>
      <c r="K230" s="3">
        <f>IF(I230&gt;0,A230*C230*F230*I230,IF(F230&gt;0,A230*C230*F230,A230*C230))</f>
        <v>0</v>
      </c>
      <c r="L230" s="3">
        <f>K230-O230</f>
        <v>0</v>
      </c>
      <c r="M230" s="3">
        <f>ROUNDDOWN(L230/2,0)</f>
        <v>0</v>
      </c>
      <c r="N230" s="3">
        <f>L230-M230</f>
        <v>0</v>
      </c>
      <c r="O230" s="10">
        <v>0</v>
      </c>
      <c r="Q230" s="214" t="str">
        <f t="shared" si="104"/>
        <v/>
      </c>
      <c r="R230" s="289"/>
    </row>
    <row r="231" spans="1:18" ht="19.899999999999999" customHeight="1">
      <c r="A231" s="7" t="s">
        <v>9</v>
      </c>
      <c r="B231" s="290"/>
      <c r="C231" s="291"/>
      <c r="D231" s="291"/>
      <c r="E231" s="291"/>
      <c r="F231" s="291"/>
      <c r="G231" s="291"/>
      <c r="H231" s="291"/>
      <c r="I231" s="291"/>
      <c r="J231" s="292"/>
      <c r="K231" s="4"/>
      <c r="L231" s="4"/>
      <c r="M231" s="4"/>
      <c r="N231" s="4"/>
      <c r="O231" s="4"/>
      <c r="Q231" s="213"/>
      <c r="R231" s="288" t="str">
        <f>IF((K232-SUM(M232:O232))=0,"ＯＫ","エラー")</f>
        <v>ＯＫ</v>
      </c>
    </row>
    <row r="232" spans="1:18" ht="19.899999999999999" customHeight="1">
      <c r="A232" s="8"/>
      <c r="B232" s="5" t="s">
        <v>11</v>
      </c>
      <c r="C232" s="9"/>
      <c r="D232" s="9"/>
      <c r="E232" s="5" t="s">
        <v>11</v>
      </c>
      <c r="F232" s="9"/>
      <c r="G232" s="9"/>
      <c r="H232" s="5" t="s">
        <v>11</v>
      </c>
      <c r="I232" s="9"/>
      <c r="J232" s="9"/>
      <c r="K232" s="3">
        <f>IF(I232&gt;0,A232*C232*F232*I232,IF(F232&gt;0,A232*C232*F232,A232*C232))</f>
        <v>0</v>
      </c>
      <c r="L232" s="3">
        <f>K232-O232</f>
        <v>0</v>
      </c>
      <c r="M232" s="3">
        <f>ROUNDDOWN(L232/2,0)</f>
        <v>0</v>
      </c>
      <c r="N232" s="3">
        <f>L232-M232</f>
        <v>0</v>
      </c>
      <c r="O232" s="10">
        <v>0</v>
      </c>
      <c r="Q232" s="214" t="str">
        <f t="shared" si="104"/>
        <v/>
      </c>
      <c r="R232" s="289"/>
    </row>
    <row r="233" spans="1:18" ht="19.899999999999999" customHeight="1">
      <c r="A233" s="7" t="s">
        <v>9</v>
      </c>
      <c r="B233" s="290"/>
      <c r="C233" s="291"/>
      <c r="D233" s="291"/>
      <c r="E233" s="291"/>
      <c r="F233" s="291"/>
      <c r="G233" s="291"/>
      <c r="H233" s="291"/>
      <c r="I233" s="291"/>
      <c r="J233" s="292"/>
      <c r="K233" s="4"/>
      <c r="L233" s="4"/>
      <c r="M233" s="4"/>
      <c r="N233" s="4"/>
      <c r="O233" s="4"/>
      <c r="Q233" s="213"/>
      <c r="R233" s="288" t="str">
        <f>IF((K234-SUM(M234:O234))=0,"ＯＫ","エラー")</f>
        <v>ＯＫ</v>
      </c>
    </row>
    <row r="234" spans="1:18" ht="19.899999999999999" customHeight="1">
      <c r="A234" s="8"/>
      <c r="B234" s="5" t="s">
        <v>11</v>
      </c>
      <c r="C234" s="9"/>
      <c r="D234" s="9"/>
      <c r="E234" s="5" t="s">
        <v>11</v>
      </c>
      <c r="F234" s="9"/>
      <c r="G234" s="9"/>
      <c r="H234" s="5" t="s">
        <v>11</v>
      </c>
      <c r="I234" s="9"/>
      <c r="J234" s="9"/>
      <c r="K234" s="3">
        <f>IF(I234&gt;0,A234*C234*F234*I234,IF(F234&gt;0,A234*C234*F234,A234*C234))</f>
        <v>0</v>
      </c>
      <c r="L234" s="3">
        <f>K234-O234</f>
        <v>0</v>
      </c>
      <c r="M234" s="3">
        <f>ROUNDDOWN(L234/2,0)</f>
        <v>0</v>
      </c>
      <c r="N234" s="3">
        <f>L234-M234</f>
        <v>0</v>
      </c>
      <c r="O234" s="10">
        <v>0</v>
      </c>
      <c r="Q234" s="214" t="str">
        <f t="shared" si="104"/>
        <v/>
      </c>
      <c r="R234" s="289"/>
    </row>
    <row r="235" spans="1:18" ht="19.899999999999999" customHeight="1">
      <c r="A235" s="270" t="s">
        <v>33</v>
      </c>
      <c r="B235" s="299"/>
      <c r="C235" s="299"/>
      <c r="D235" s="299"/>
      <c r="E235" s="299"/>
      <c r="F235" s="299"/>
      <c r="G235" s="299"/>
      <c r="H235" s="299"/>
      <c r="I235" s="299"/>
      <c r="J235" s="300"/>
      <c r="K235" s="11">
        <f>SUM(K205:K234)</f>
        <v>0</v>
      </c>
      <c r="L235" s="11">
        <f t="shared" ref="L235" si="105">SUM(L205:L234)</f>
        <v>0</v>
      </c>
      <c r="M235" s="11">
        <f t="shared" ref="M235" si="106">SUM(M205:M234)</f>
        <v>0</v>
      </c>
      <c r="N235" s="11">
        <f t="shared" ref="N235" si="107">SUM(N205:N234)</f>
        <v>0</v>
      </c>
      <c r="O235" s="11">
        <f t="shared" ref="O235" si="108">SUM(O205:O234)</f>
        <v>0</v>
      </c>
      <c r="R235" s="47" t="str">
        <f>IF(L235&gt;4000000,"補助上限額オーバー！","ＯＫ")</f>
        <v>ＯＫ</v>
      </c>
    </row>
    <row r="236" spans="1:18" ht="19.899999999999999" customHeight="1"/>
    <row r="237" spans="1:18" ht="19.899999999999999" customHeight="1">
      <c r="A237" s="12" t="s">
        <v>37</v>
      </c>
    </row>
    <row r="238" spans="1:18" ht="19.899999999999999" customHeight="1">
      <c r="A238" s="293" t="s">
        <v>8</v>
      </c>
      <c r="B238" s="294"/>
      <c r="C238" s="294"/>
      <c r="D238" s="294"/>
      <c r="E238" s="294"/>
      <c r="F238" s="294"/>
      <c r="G238" s="294"/>
      <c r="H238" s="294"/>
      <c r="I238" s="294"/>
      <c r="J238" s="295"/>
      <c r="K238" s="263" t="s">
        <v>12</v>
      </c>
      <c r="L238" s="301" t="s">
        <v>13</v>
      </c>
      <c r="M238" s="301"/>
      <c r="N238" s="301"/>
      <c r="O238" s="72" t="s">
        <v>16</v>
      </c>
      <c r="Q238" s="304" t="s">
        <v>310</v>
      </c>
      <c r="R238" s="302" t="s">
        <v>97</v>
      </c>
    </row>
    <row r="239" spans="1:18" ht="19.899999999999999" customHeight="1">
      <c r="A239" s="296"/>
      <c r="B239" s="297"/>
      <c r="C239" s="297"/>
      <c r="D239" s="297"/>
      <c r="E239" s="297"/>
      <c r="F239" s="297"/>
      <c r="G239" s="297"/>
      <c r="H239" s="297"/>
      <c r="I239" s="297"/>
      <c r="J239" s="298"/>
      <c r="K239" s="263"/>
      <c r="L239" s="72" t="s">
        <v>17</v>
      </c>
      <c r="M239" s="72" t="s">
        <v>14</v>
      </c>
      <c r="N239" s="301" t="s">
        <v>15</v>
      </c>
      <c r="O239" s="301"/>
      <c r="Q239" s="305"/>
      <c r="R239" s="303"/>
    </row>
    <row r="240" spans="1:18" ht="19.899999999999999" customHeight="1">
      <c r="A240" s="7" t="s">
        <v>9</v>
      </c>
      <c r="B240" s="290"/>
      <c r="C240" s="291"/>
      <c r="D240" s="291"/>
      <c r="E240" s="291"/>
      <c r="F240" s="291"/>
      <c r="G240" s="291"/>
      <c r="H240" s="291"/>
      <c r="I240" s="291"/>
      <c r="J240" s="292"/>
      <c r="K240" s="4"/>
      <c r="L240" s="4"/>
      <c r="M240" s="4"/>
      <c r="N240" s="4"/>
      <c r="O240" s="4"/>
      <c r="Q240" s="213"/>
      <c r="R240" s="288" t="str">
        <f>IF((K241-SUM(M241:O241))=0,"ＯＫ","エラー")</f>
        <v>ＯＫ</v>
      </c>
    </row>
    <row r="241" spans="1:18" ht="19.899999999999999" customHeight="1">
      <c r="A241" s="8"/>
      <c r="B241" s="5" t="s">
        <v>11</v>
      </c>
      <c r="C241" s="9"/>
      <c r="D241" s="9"/>
      <c r="E241" s="5" t="s">
        <v>11</v>
      </c>
      <c r="F241" s="9"/>
      <c r="G241" s="9"/>
      <c r="H241" s="5" t="s">
        <v>11</v>
      </c>
      <c r="I241" s="9"/>
      <c r="J241" s="9"/>
      <c r="K241" s="3">
        <f>IF(I241&gt;0,A241*C241*F241*I241,IF(F241&gt;0,A241*C241*F241,A241*C241))</f>
        <v>0</v>
      </c>
      <c r="L241" s="3">
        <f>K241-O241</f>
        <v>0</v>
      </c>
      <c r="M241" s="3">
        <f>ROUNDDOWN(L241/2,0)</f>
        <v>0</v>
      </c>
      <c r="N241" s="3">
        <f>L241-M241</f>
        <v>0</v>
      </c>
      <c r="O241" s="10">
        <v>0</v>
      </c>
      <c r="Q241" s="214" t="str">
        <f t="shared" ref="Q241:Q269" si="109">IF(K241&gt;=1000000,"相見積書提出必要",IF(K241&gt;=100000,"見積書提出必要",""))</f>
        <v/>
      </c>
      <c r="R241" s="289"/>
    </row>
    <row r="242" spans="1:18" ht="19.899999999999999" customHeight="1">
      <c r="A242" s="7" t="s">
        <v>9</v>
      </c>
      <c r="B242" s="290"/>
      <c r="C242" s="291"/>
      <c r="D242" s="291"/>
      <c r="E242" s="291"/>
      <c r="F242" s="291"/>
      <c r="G242" s="291"/>
      <c r="H242" s="291"/>
      <c r="I242" s="291"/>
      <c r="J242" s="292"/>
      <c r="K242" s="4"/>
      <c r="L242" s="4"/>
      <c r="M242" s="4"/>
      <c r="N242" s="4"/>
      <c r="O242" s="4"/>
      <c r="Q242" s="213"/>
      <c r="R242" s="288" t="str">
        <f>IF((K243-SUM(M243:O243))=0,"ＯＫ","エラー")</f>
        <v>ＯＫ</v>
      </c>
    </row>
    <row r="243" spans="1:18" ht="19.899999999999999" customHeight="1">
      <c r="A243" s="8"/>
      <c r="B243" s="5" t="s">
        <v>11</v>
      </c>
      <c r="C243" s="9"/>
      <c r="D243" s="9"/>
      <c r="E243" s="5" t="s">
        <v>11</v>
      </c>
      <c r="F243" s="9"/>
      <c r="G243" s="9"/>
      <c r="H243" s="5" t="s">
        <v>11</v>
      </c>
      <c r="I243" s="9"/>
      <c r="J243" s="9"/>
      <c r="K243" s="3">
        <f>IF(I243&gt;0,A243*C243*F243*I243,IF(F243&gt;0,A243*C243*F243,A243*C243))</f>
        <v>0</v>
      </c>
      <c r="L243" s="3">
        <f>K243-O243</f>
        <v>0</v>
      </c>
      <c r="M243" s="3">
        <f>ROUNDDOWN(L243/2,0)</f>
        <v>0</v>
      </c>
      <c r="N243" s="3">
        <f>L243-M243</f>
        <v>0</v>
      </c>
      <c r="O243" s="10">
        <v>0</v>
      </c>
      <c r="Q243" s="214" t="str">
        <f t="shared" si="109"/>
        <v/>
      </c>
      <c r="R243" s="289"/>
    </row>
    <row r="244" spans="1:18" ht="19.899999999999999" customHeight="1">
      <c r="A244" s="7" t="s">
        <v>9</v>
      </c>
      <c r="B244" s="290"/>
      <c r="C244" s="291"/>
      <c r="D244" s="291"/>
      <c r="E244" s="291"/>
      <c r="F244" s="291"/>
      <c r="G244" s="291"/>
      <c r="H244" s="291"/>
      <c r="I244" s="291"/>
      <c r="J244" s="292"/>
      <c r="K244" s="4"/>
      <c r="L244" s="4"/>
      <c r="M244" s="4"/>
      <c r="N244" s="4"/>
      <c r="O244" s="4"/>
      <c r="Q244" s="213"/>
      <c r="R244" s="288" t="str">
        <f>IF((K245-SUM(M245:O245))=0,"ＯＫ","エラー")</f>
        <v>ＯＫ</v>
      </c>
    </row>
    <row r="245" spans="1:18" ht="19.899999999999999" customHeight="1">
      <c r="A245" s="8"/>
      <c r="B245" s="5" t="s">
        <v>11</v>
      </c>
      <c r="C245" s="9"/>
      <c r="D245" s="9"/>
      <c r="E245" s="5" t="s">
        <v>11</v>
      </c>
      <c r="F245" s="9"/>
      <c r="G245" s="9"/>
      <c r="H245" s="5" t="s">
        <v>11</v>
      </c>
      <c r="I245" s="9"/>
      <c r="J245" s="9"/>
      <c r="K245" s="3">
        <f>IF(I245&gt;0,A245*C245*F245*I245,IF(F245&gt;0,A245*C245*F245,A245*C245))</f>
        <v>0</v>
      </c>
      <c r="L245" s="3">
        <f>K245-O245</f>
        <v>0</v>
      </c>
      <c r="M245" s="3">
        <f>ROUNDDOWN(L245/2,0)</f>
        <v>0</v>
      </c>
      <c r="N245" s="3">
        <f>L245-M245</f>
        <v>0</v>
      </c>
      <c r="O245" s="10">
        <v>0</v>
      </c>
      <c r="Q245" s="214" t="str">
        <f t="shared" si="109"/>
        <v/>
      </c>
      <c r="R245" s="289"/>
    </row>
    <row r="246" spans="1:18" ht="19.899999999999999" customHeight="1">
      <c r="A246" s="7" t="s">
        <v>9</v>
      </c>
      <c r="B246" s="290"/>
      <c r="C246" s="291"/>
      <c r="D246" s="291"/>
      <c r="E246" s="291"/>
      <c r="F246" s="291"/>
      <c r="G246" s="291"/>
      <c r="H246" s="291"/>
      <c r="I246" s="291"/>
      <c r="J246" s="292"/>
      <c r="K246" s="4"/>
      <c r="L246" s="4"/>
      <c r="M246" s="4"/>
      <c r="N246" s="4"/>
      <c r="O246" s="4"/>
      <c r="Q246" s="213"/>
      <c r="R246" s="288" t="str">
        <f>IF((K247-SUM(M247:O247))=0,"ＯＫ","エラー")</f>
        <v>ＯＫ</v>
      </c>
    </row>
    <row r="247" spans="1:18" ht="19.899999999999999" customHeight="1">
      <c r="A247" s="8"/>
      <c r="B247" s="5" t="s">
        <v>11</v>
      </c>
      <c r="C247" s="9"/>
      <c r="D247" s="9"/>
      <c r="E247" s="5" t="s">
        <v>11</v>
      </c>
      <c r="F247" s="9"/>
      <c r="G247" s="9"/>
      <c r="H247" s="5" t="s">
        <v>11</v>
      </c>
      <c r="I247" s="9"/>
      <c r="J247" s="9"/>
      <c r="K247" s="3">
        <f>IF(I247&gt;0,A247*C247*F247*I247,IF(F247&gt;0,A247*C247*F247,A247*C247))</f>
        <v>0</v>
      </c>
      <c r="L247" s="3">
        <f>K247-O247</f>
        <v>0</v>
      </c>
      <c r="M247" s="3">
        <f>ROUNDDOWN(L247/2,0)</f>
        <v>0</v>
      </c>
      <c r="N247" s="3">
        <f>L247-M247</f>
        <v>0</v>
      </c>
      <c r="O247" s="10">
        <v>0</v>
      </c>
      <c r="Q247" s="214" t="str">
        <f t="shared" si="109"/>
        <v/>
      </c>
      <c r="R247" s="289"/>
    </row>
    <row r="248" spans="1:18" ht="19.899999999999999" customHeight="1">
      <c r="A248" s="7" t="s">
        <v>9</v>
      </c>
      <c r="B248" s="290"/>
      <c r="C248" s="291"/>
      <c r="D248" s="291"/>
      <c r="E248" s="291"/>
      <c r="F248" s="291"/>
      <c r="G248" s="291"/>
      <c r="H248" s="291"/>
      <c r="I248" s="291"/>
      <c r="J248" s="292"/>
      <c r="K248" s="4"/>
      <c r="L248" s="4"/>
      <c r="M248" s="4"/>
      <c r="N248" s="4"/>
      <c r="O248" s="4"/>
      <c r="Q248" s="213"/>
      <c r="R248" s="288" t="str">
        <f>IF((K249-SUM(M249:O249))=0,"ＯＫ","エラー")</f>
        <v>ＯＫ</v>
      </c>
    </row>
    <row r="249" spans="1:18" ht="19.899999999999999" customHeight="1">
      <c r="A249" s="8"/>
      <c r="B249" s="5" t="s">
        <v>11</v>
      </c>
      <c r="C249" s="9"/>
      <c r="D249" s="9"/>
      <c r="E249" s="5" t="s">
        <v>11</v>
      </c>
      <c r="F249" s="9"/>
      <c r="G249" s="9"/>
      <c r="H249" s="5" t="s">
        <v>11</v>
      </c>
      <c r="I249" s="9"/>
      <c r="J249" s="9"/>
      <c r="K249" s="3">
        <f>IF(I249&gt;0,A249*C249*F249*I249,IF(F249&gt;0,A249*C249*F249,A249*C249))</f>
        <v>0</v>
      </c>
      <c r="L249" s="3">
        <f>K249-O249</f>
        <v>0</v>
      </c>
      <c r="M249" s="3">
        <f>ROUNDDOWN(L249/2,0)</f>
        <v>0</v>
      </c>
      <c r="N249" s="3">
        <f>L249-M249</f>
        <v>0</v>
      </c>
      <c r="O249" s="10">
        <v>0</v>
      </c>
      <c r="Q249" s="214" t="str">
        <f t="shared" si="109"/>
        <v/>
      </c>
      <c r="R249" s="289"/>
    </row>
    <row r="250" spans="1:18" ht="19.899999999999999" customHeight="1">
      <c r="A250" s="7" t="s">
        <v>9</v>
      </c>
      <c r="B250" s="290"/>
      <c r="C250" s="291"/>
      <c r="D250" s="291"/>
      <c r="E250" s="291"/>
      <c r="F250" s="291"/>
      <c r="G250" s="291"/>
      <c r="H250" s="291"/>
      <c r="I250" s="291"/>
      <c r="J250" s="292"/>
      <c r="K250" s="4"/>
      <c r="L250" s="4"/>
      <c r="M250" s="4"/>
      <c r="N250" s="4"/>
      <c r="O250" s="4"/>
      <c r="Q250" s="213"/>
      <c r="R250" s="288" t="str">
        <f>IF((K251-SUM(M251:O251))=0,"ＯＫ","エラー")</f>
        <v>ＯＫ</v>
      </c>
    </row>
    <row r="251" spans="1:18" ht="19.899999999999999" customHeight="1">
      <c r="A251" s="8"/>
      <c r="B251" s="5" t="s">
        <v>11</v>
      </c>
      <c r="C251" s="9"/>
      <c r="D251" s="9"/>
      <c r="E251" s="5" t="s">
        <v>11</v>
      </c>
      <c r="F251" s="9"/>
      <c r="G251" s="9"/>
      <c r="H251" s="5" t="s">
        <v>11</v>
      </c>
      <c r="I251" s="9"/>
      <c r="J251" s="9"/>
      <c r="K251" s="3">
        <f>IF(I251&gt;0,A251*C251*F251*I251,IF(F251&gt;0,A251*C251*F251,A251*C251))</f>
        <v>0</v>
      </c>
      <c r="L251" s="3">
        <f>K251-O251</f>
        <v>0</v>
      </c>
      <c r="M251" s="3">
        <f>ROUNDDOWN(L251/2,0)</f>
        <v>0</v>
      </c>
      <c r="N251" s="3">
        <f>L251-M251</f>
        <v>0</v>
      </c>
      <c r="O251" s="10">
        <v>0</v>
      </c>
      <c r="Q251" s="214" t="str">
        <f t="shared" si="109"/>
        <v/>
      </c>
      <c r="R251" s="289"/>
    </row>
    <row r="252" spans="1:18" ht="19.899999999999999" customHeight="1">
      <c r="A252" s="7" t="s">
        <v>9</v>
      </c>
      <c r="B252" s="290"/>
      <c r="C252" s="291"/>
      <c r="D252" s="291"/>
      <c r="E252" s="291"/>
      <c r="F252" s="291"/>
      <c r="G252" s="291"/>
      <c r="H252" s="291"/>
      <c r="I252" s="291"/>
      <c r="J252" s="292"/>
      <c r="K252" s="4"/>
      <c r="L252" s="4"/>
      <c r="M252" s="4"/>
      <c r="N252" s="4"/>
      <c r="O252" s="4"/>
      <c r="Q252" s="213"/>
      <c r="R252" s="288" t="str">
        <f>IF((K253-SUM(M253:O253))=0,"ＯＫ","エラー")</f>
        <v>ＯＫ</v>
      </c>
    </row>
    <row r="253" spans="1:18" ht="19.899999999999999" customHeight="1">
      <c r="A253" s="8"/>
      <c r="B253" s="5" t="s">
        <v>11</v>
      </c>
      <c r="C253" s="9"/>
      <c r="D253" s="9"/>
      <c r="E253" s="5" t="s">
        <v>11</v>
      </c>
      <c r="F253" s="9"/>
      <c r="G253" s="9"/>
      <c r="H253" s="5" t="s">
        <v>11</v>
      </c>
      <c r="I253" s="9"/>
      <c r="J253" s="9"/>
      <c r="K253" s="3">
        <f>IF(I253&gt;0,A253*C253*F253*I253,IF(F253&gt;0,A253*C253*F253,A253*C253))</f>
        <v>0</v>
      </c>
      <c r="L253" s="3">
        <f>K253-O253</f>
        <v>0</v>
      </c>
      <c r="M253" s="3">
        <f>ROUNDDOWN(L253/2,0)</f>
        <v>0</v>
      </c>
      <c r="N253" s="3">
        <f>L253-M253</f>
        <v>0</v>
      </c>
      <c r="O253" s="10">
        <v>0</v>
      </c>
      <c r="Q253" s="214" t="str">
        <f t="shared" si="109"/>
        <v/>
      </c>
      <c r="R253" s="289"/>
    </row>
    <row r="254" spans="1:18" ht="19.899999999999999" customHeight="1">
      <c r="A254" s="7" t="s">
        <v>9</v>
      </c>
      <c r="B254" s="290"/>
      <c r="C254" s="291"/>
      <c r="D254" s="291"/>
      <c r="E254" s="291"/>
      <c r="F254" s="291"/>
      <c r="G254" s="291"/>
      <c r="H254" s="291"/>
      <c r="I254" s="291"/>
      <c r="J254" s="292"/>
      <c r="K254" s="4"/>
      <c r="L254" s="4"/>
      <c r="M254" s="4"/>
      <c r="N254" s="4"/>
      <c r="O254" s="4"/>
      <c r="Q254" s="213"/>
      <c r="R254" s="288" t="str">
        <f>IF((K255-SUM(M255:O255))=0,"ＯＫ","エラー")</f>
        <v>ＯＫ</v>
      </c>
    </row>
    <row r="255" spans="1:18" ht="19.899999999999999" customHeight="1">
      <c r="A255" s="8"/>
      <c r="B255" s="5" t="s">
        <v>11</v>
      </c>
      <c r="C255" s="9"/>
      <c r="D255" s="9"/>
      <c r="E255" s="5" t="s">
        <v>11</v>
      </c>
      <c r="F255" s="9"/>
      <c r="G255" s="9"/>
      <c r="H255" s="5" t="s">
        <v>11</v>
      </c>
      <c r="I255" s="9"/>
      <c r="J255" s="9"/>
      <c r="K255" s="3">
        <f>IF(I255&gt;0,A255*C255*F255*I255,IF(F255&gt;0,A255*C255*F255,A255*C255))</f>
        <v>0</v>
      </c>
      <c r="L255" s="3">
        <f>K255-O255</f>
        <v>0</v>
      </c>
      <c r="M255" s="3">
        <f>ROUNDDOWN(L255/2,0)</f>
        <v>0</v>
      </c>
      <c r="N255" s="3">
        <f>L255-M255</f>
        <v>0</v>
      </c>
      <c r="O255" s="10">
        <v>0</v>
      </c>
      <c r="Q255" s="214" t="str">
        <f t="shared" si="109"/>
        <v/>
      </c>
      <c r="R255" s="289"/>
    </row>
    <row r="256" spans="1:18" ht="19.899999999999999" customHeight="1">
      <c r="A256" s="7" t="s">
        <v>9</v>
      </c>
      <c r="B256" s="290"/>
      <c r="C256" s="291"/>
      <c r="D256" s="291"/>
      <c r="E256" s="291"/>
      <c r="F256" s="291"/>
      <c r="G256" s="291"/>
      <c r="H256" s="291"/>
      <c r="I256" s="291"/>
      <c r="J256" s="292"/>
      <c r="K256" s="4"/>
      <c r="L256" s="4"/>
      <c r="M256" s="4"/>
      <c r="N256" s="4"/>
      <c r="O256" s="4"/>
      <c r="Q256" s="213"/>
      <c r="R256" s="288" t="str">
        <f>IF((K257-SUM(M257:O257))=0,"ＯＫ","エラー")</f>
        <v>ＯＫ</v>
      </c>
    </row>
    <row r="257" spans="1:18" ht="19.899999999999999" customHeight="1">
      <c r="A257" s="8"/>
      <c r="B257" s="5" t="s">
        <v>11</v>
      </c>
      <c r="C257" s="9"/>
      <c r="D257" s="9"/>
      <c r="E257" s="5" t="s">
        <v>11</v>
      </c>
      <c r="F257" s="9"/>
      <c r="G257" s="9"/>
      <c r="H257" s="5" t="s">
        <v>11</v>
      </c>
      <c r="I257" s="9"/>
      <c r="J257" s="9"/>
      <c r="K257" s="3">
        <f>IF(I257&gt;0,A257*C257*F257*I257,IF(F257&gt;0,A257*C257*F257,A257*C257))</f>
        <v>0</v>
      </c>
      <c r="L257" s="3">
        <f>K257-O257</f>
        <v>0</v>
      </c>
      <c r="M257" s="3">
        <f>ROUNDDOWN(L257/2,0)</f>
        <v>0</v>
      </c>
      <c r="N257" s="3">
        <f>L257-M257</f>
        <v>0</v>
      </c>
      <c r="O257" s="10">
        <v>0</v>
      </c>
      <c r="Q257" s="214" t="str">
        <f t="shared" si="109"/>
        <v/>
      </c>
      <c r="R257" s="289"/>
    </row>
    <row r="258" spans="1:18" ht="19.899999999999999" customHeight="1">
      <c r="A258" s="7" t="s">
        <v>9</v>
      </c>
      <c r="B258" s="290"/>
      <c r="C258" s="291"/>
      <c r="D258" s="291"/>
      <c r="E258" s="291"/>
      <c r="F258" s="291"/>
      <c r="G258" s="291"/>
      <c r="H258" s="291"/>
      <c r="I258" s="291"/>
      <c r="J258" s="292"/>
      <c r="K258" s="4"/>
      <c r="L258" s="4"/>
      <c r="M258" s="4"/>
      <c r="N258" s="4"/>
      <c r="O258" s="4"/>
      <c r="Q258" s="213"/>
      <c r="R258" s="288" t="str">
        <f>IF((K259-SUM(M259:O259))=0,"ＯＫ","エラー")</f>
        <v>ＯＫ</v>
      </c>
    </row>
    <row r="259" spans="1:18" ht="19.899999999999999" customHeight="1">
      <c r="A259" s="8"/>
      <c r="B259" s="5" t="s">
        <v>11</v>
      </c>
      <c r="C259" s="9"/>
      <c r="D259" s="9"/>
      <c r="E259" s="5" t="s">
        <v>11</v>
      </c>
      <c r="F259" s="9"/>
      <c r="G259" s="9"/>
      <c r="H259" s="5" t="s">
        <v>11</v>
      </c>
      <c r="I259" s="9"/>
      <c r="J259" s="9"/>
      <c r="K259" s="3">
        <f>IF(I259&gt;0,A259*C259*F259*I259,IF(F259&gt;0,A259*C259*F259,A259*C259))</f>
        <v>0</v>
      </c>
      <c r="L259" s="3">
        <f>K259-O259</f>
        <v>0</v>
      </c>
      <c r="M259" s="3">
        <f>ROUNDDOWN(L259/2,0)</f>
        <v>0</v>
      </c>
      <c r="N259" s="3">
        <f>L259-M259</f>
        <v>0</v>
      </c>
      <c r="O259" s="10">
        <v>0</v>
      </c>
      <c r="Q259" s="214" t="str">
        <f t="shared" si="109"/>
        <v/>
      </c>
      <c r="R259" s="289"/>
    </row>
    <row r="260" spans="1:18" ht="19.899999999999999" customHeight="1">
      <c r="A260" s="7" t="s">
        <v>9</v>
      </c>
      <c r="B260" s="290"/>
      <c r="C260" s="291"/>
      <c r="D260" s="291"/>
      <c r="E260" s="291"/>
      <c r="F260" s="291"/>
      <c r="G260" s="291"/>
      <c r="H260" s="291"/>
      <c r="I260" s="291"/>
      <c r="J260" s="292"/>
      <c r="K260" s="4"/>
      <c r="L260" s="4"/>
      <c r="M260" s="4"/>
      <c r="N260" s="4"/>
      <c r="O260" s="4"/>
      <c r="Q260" s="213"/>
      <c r="R260" s="288" t="str">
        <f>IF((K261-SUM(M261:O261))=0,"ＯＫ","エラー")</f>
        <v>ＯＫ</v>
      </c>
    </row>
    <row r="261" spans="1:18" ht="19.899999999999999" customHeight="1">
      <c r="A261" s="8"/>
      <c r="B261" s="5" t="s">
        <v>11</v>
      </c>
      <c r="C261" s="9"/>
      <c r="D261" s="9"/>
      <c r="E261" s="5" t="s">
        <v>11</v>
      </c>
      <c r="F261" s="9"/>
      <c r="G261" s="9"/>
      <c r="H261" s="5" t="s">
        <v>11</v>
      </c>
      <c r="I261" s="9"/>
      <c r="J261" s="9"/>
      <c r="K261" s="3">
        <f>IF(I261&gt;0,A261*C261*F261*I261,IF(F261&gt;0,A261*C261*F261,A261*C261))</f>
        <v>0</v>
      </c>
      <c r="L261" s="3">
        <f>K261-O261</f>
        <v>0</v>
      </c>
      <c r="M261" s="3">
        <f>ROUNDDOWN(L261/2,0)</f>
        <v>0</v>
      </c>
      <c r="N261" s="3">
        <f>L261-M261</f>
        <v>0</v>
      </c>
      <c r="O261" s="10">
        <v>0</v>
      </c>
      <c r="Q261" s="214" t="str">
        <f t="shared" si="109"/>
        <v/>
      </c>
      <c r="R261" s="289"/>
    </row>
    <row r="262" spans="1:18" ht="19.899999999999999" customHeight="1">
      <c r="A262" s="7" t="s">
        <v>9</v>
      </c>
      <c r="B262" s="290"/>
      <c r="C262" s="291"/>
      <c r="D262" s="291"/>
      <c r="E262" s="291"/>
      <c r="F262" s="291"/>
      <c r="G262" s="291"/>
      <c r="H262" s="291"/>
      <c r="I262" s="291"/>
      <c r="J262" s="292"/>
      <c r="K262" s="4"/>
      <c r="L262" s="4"/>
      <c r="M262" s="4"/>
      <c r="N262" s="4"/>
      <c r="O262" s="4"/>
      <c r="Q262" s="213"/>
      <c r="R262" s="288" t="str">
        <f>IF((K263-SUM(M263:O263))=0,"ＯＫ","エラー")</f>
        <v>ＯＫ</v>
      </c>
    </row>
    <row r="263" spans="1:18" ht="19.899999999999999" customHeight="1">
      <c r="A263" s="8"/>
      <c r="B263" s="5" t="s">
        <v>11</v>
      </c>
      <c r="C263" s="9"/>
      <c r="D263" s="9"/>
      <c r="E263" s="5" t="s">
        <v>11</v>
      </c>
      <c r="F263" s="9"/>
      <c r="G263" s="9"/>
      <c r="H263" s="5" t="s">
        <v>11</v>
      </c>
      <c r="I263" s="9"/>
      <c r="J263" s="9"/>
      <c r="K263" s="3">
        <f>IF(I263&gt;0,A263*C263*F263*I263,IF(F263&gt;0,A263*C263*F263,A263*C263))</f>
        <v>0</v>
      </c>
      <c r="L263" s="3">
        <f>K263-O263</f>
        <v>0</v>
      </c>
      <c r="M263" s="3">
        <f>ROUNDDOWN(L263/2,0)</f>
        <v>0</v>
      </c>
      <c r="N263" s="3">
        <f>L263-M263</f>
        <v>0</v>
      </c>
      <c r="O263" s="10">
        <v>0</v>
      </c>
      <c r="Q263" s="214" t="str">
        <f t="shared" si="109"/>
        <v/>
      </c>
      <c r="R263" s="289"/>
    </row>
    <row r="264" spans="1:18" ht="19.899999999999999" customHeight="1">
      <c r="A264" s="7" t="s">
        <v>9</v>
      </c>
      <c r="B264" s="290"/>
      <c r="C264" s="291"/>
      <c r="D264" s="291"/>
      <c r="E264" s="291"/>
      <c r="F264" s="291"/>
      <c r="G264" s="291"/>
      <c r="H264" s="291"/>
      <c r="I264" s="291"/>
      <c r="J264" s="292"/>
      <c r="K264" s="4"/>
      <c r="L264" s="4"/>
      <c r="M264" s="4"/>
      <c r="N264" s="4"/>
      <c r="O264" s="4"/>
      <c r="Q264" s="213"/>
      <c r="R264" s="288" t="str">
        <f>IF((K265-SUM(M265:O265))=0,"ＯＫ","エラー")</f>
        <v>ＯＫ</v>
      </c>
    </row>
    <row r="265" spans="1:18" ht="19.899999999999999" customHeight="1">
      <c r="A265" s="8"/>
      <c r="B265" s="5" t="s">
        <v>11</v>
      </c>
      <c r="C265" s="9"/>
      <c r="D265" s="9"/>
      <c r="E265" s="5" t="s">
        <v>11</v>
      </c>
      <c r="F265" s="9"/>
      <c r="G265" s="9"/>
      <c r="H265" s="5" t="s">
        <v>11</v>
      </c>
      <c r="I265" s="9"/>
      <c r="J265" s="9"/>
      <c r="K265" s="3">
        <f>IF(I265&gt;0,A265*C265*F265*I265,IF(F265&gt;0,A265*C265*F265,A265*C265))</f>
        <v>0</v>
      </c>
      <c r="L265" s="3">
        <f>K265-O265</f>
        <v>0</v>
      </c>
      <c r="M265" s="3">
        <f>ROUNDDOWN(L265/2,0)</f>
        <v>0</v>
      </c>
      <c r="N265" s="3">
        <f>L265-M265</f>
        <v>0</v>
      </c>
      <c r="O265" s="10">
        <v>0</v>
      </c>
      <c r="Q265" s="214" t="str">
        <f t="shared" si="109"/>
        <v/>
      </c>
      <c r="R265" s="289"/>
    </row>
    <row r="266" spans="1:18" ht="19.899999999999999" customHeight="1">
      <c r="A266" s="7" t="s">
        <v>9</v>
      </c>
      <c r="B266" s="290"/>
      <c r="C266" s="291"/>
      <c r="D266" s="291"/>
      <c r="E266" s="291"/>
      <c r="F266" s="291"/>
      <c r="G266" s="291"/>
      <c r="H266" s="291"/>
      <c r="I266" s="291"/>
      <c r="J266" s="292"/>
      <c r="K266" s="4"/>
      <c r="L266" s="4"/>
      <c r="M266" s="4"/>
      <c r="N266" s="4"/>
      <c r="O266" s="4"/>
      <c r="Q266" s="213"/>
      <c r="R266" s="288" t="str">
        <f>IF((K267-SUM(M267:O267))=0,"ＯＫ","エラー")</f>
        <v>ＯＫ</v>
      </c>
    </row>
    <row r="267" spans="1:18" ht="19.899999999999999" customHeight="1">
      <c r="A267" s="8"/>
      <c r="B267" s="5" t="s">
        <v>11</v>
      </c>
      <c r="C267" s="9"/>
      <c r="D267" s="9"/>
      <c r="E267" s="5" t="s">
        <v>11</v>
      </c>
      <c r="F267" s="9"/>
      <c r="G267" s="9"/>
      <c r="H267" s="5" t="s">
        <v>11</v>
      </c>
      <c r="I267" s="9"/>
      <c r="J267" s="9"/>
      <c r="K267" s="3">
        <f>IF(I267&gt;0,A267*C267*F267*I267,IF(F267&gt;0,A267*C267*F267,A267*C267))</f>
        <v>0</v>
      </c>
      <c r="L267" s="3">
        <f>K267-O267</f>
        <v>0</v>
      </c>
      <c r="M267" s="3">
        <f>ROUNDDOWN(L267/2,0)</f>
        <v>0</v>
      </c>
      <c r="N267" s="3">
        <f>L267-M267</f>
        <v>0</v>
      </c>
      <c r="O267" s="10">
        <v>0</v>
      </c>
      <c r="Q267" s="214" t="str">
        <f t="shared" si="109"/>
        <v/>
      </c>
      <c r="R267" s="289"/>
    </row>
    <row r="268" spans="1:18" ht="19.899999999999999" customHeight="1">
      <c r="A268" s="7" t="s">
        <v>9</v>
      </c>
      <c r="B268" s="290"/>
      <c r="C268" s="291"/>
      <c r="D268" s="291"/>
      <c r="E268" s="291"/>
      <c r="F268" s="291"/>
      <c r="G268" s="291"/>
      <c r="H268" s="291"/>
      <c r="I268" s="291"/>
      <c r="J268" s="292"/>
      <c r="K268" s="4"/>
      <c r="L268" s="4"/>
      <c r="M268" s="4"/>
      <c r="N268" s="4"/>
      <c r="O268" s="4"/>
      <c r="Q268" s="213"/>
      <c r="R268" s="288" t="str">
        <f>IF((K269-SUM(M269:O269))=0,"ＯＫ","エラー")</f>
        <v>ＯＫ</v>
      </c>
    </row>
    <row r="269" spans="1:18" ht="19.899999999999999" customHeight="1">
      <c r="A269" s="8"/>
      <c r="B269" s="5" t="s">
        <v>11</v>
      </c>
      <c r="C269" s="9"/>
      <c r="D269" s="9"/>
      <c r="E269" s="5" t="s">
        <v>11</v>
      </c>
      <c r="F269" s="9"/>
      <c r="G269" s="9"/>
      <c r="H269" s="5" t="s">
        <v>11</v>
      </c>
      <c r="I269" s="9"/>
      <c r="J269" s="9"/>
      <c r="K269" s="3">
        <f>IF(I269&gt;0,A269*C269*F269*I269,IF(F269&gt;0,A269*C269*F269,A269*C269))</f>
        <v>0</v>
      </c>
      <c r="L269" s="3">
        <f>K269-O269</f>
        <v>0</v>
      </c>
      <c r="M269" s="3">
        <f>ROUNDDOWN(L269/2,0)</f>
        <v>0</v>
      </c>
      <c r="N269" s="3">
        <f>L269-M269</f>
        <v>0</v>
      </c>
      <c r="O269" s="10"/>
      <c r="Q269" s="214" t="str">
        <f t="shared" si="109"/>
        <v/>
      </c>
      <c r="R269" s="289"/>
    </row>
    <row r="270" spans="1:18" ht="19.899999999999999" customHeight="1">
      <c r="A270" s="270" t="s">
        <v>33</v>
      </c>
      <c r="B270" s="299"/>
      <c r="C270" s="299"/>
      <c r="D270" s="299"/>
      <c r="E270" s="299"/>
      <c r="F270" s="299"/>
      <c r="G270" s="299"/>
      <c r="H270" s="299"/>
      <c r="I270" s="299"/>
      <c r="J270" s="300"/>
      <c r="K270" s="11">
        <f>SUM(K240:K269)</f>
        <v>0</v>
      </c>
      <c r="L270" s="11">
        <f t="shared" ref="L270" si="110">SUM(L240:L269)</f>
        <v>0</v>
      </c>
      <c r="M270" s="11">
        <f t="shared" ref="M270" si="111">SUM(M240:M269)</f>
        <v>0</v>
      </c>
      <c r="N270" s="11">
        <f t="shared" ref="N270" si="112">SUM(N240:N269)</f>
        <v>0</v>
      </c>
      <c r="O270" s="11">
        <f t="shared" ref="O270" si="113">SUM(O240:O269)</f>
        <v>0</v>
      </c>
      <c r="R270" s="47" t="str">
        <f>IF(L270&gt;20000000,"補助上限額オーバー！","ＯＫ")</f>
        <v>ＯＫ</v>
      </c>
    </row>
    <row r="271" spans="1:18" ht="19.899999999999999" customHeight="1"/>
    <row r="272" spans="1:18" ht="19.899999999999999" customHeight="1">
      <c r="A272" s="12" t="s">
        <v>38</v>
      </c>
    </row>
    <row r="273" spans="1:18" ht="19.899999999999999" customHeight="1">
      <c r="A273" s="293" t="s">
        <v>8</v>
      </c>
      <c r="B273" s="294"/>
      <c r="C273" s="294"/>
      <c r="D273" s="294"/>
      <c r="E273" s="294"/>
      <c r="F273" s="294"/>
      <c r="G273" s="294"/>
      <c r="H273" s="294"/>
      <c r="I273" s="294"/>
      <c r="J273" s="295"/>
      <c r="K273" s="263" t="s">
        <v>12</v>
      </c>
      <c r="L273" s="301" t="s">
        <v>13</v>
      </c>
      <c r="M273" s="301"/>
      <c r="N273" s="301"/>
      <c r="O273" s="72" t="s">
        <v>16</v>
      </c>
      <c r="Q273" s="304" t="s">
        <v>310</v>
      </c>
      <c r="R273" s="302" t="s">
        <v>97</v>
      </c>
    </row>
    <row r="274" spans="1:18" ht="19.899999999999999" customHeight="1">
      <c r="A274" s="296"/>
      <c r="B274" s="297"/>
      <c r="C274" s="297"/>
      <c r="D274" s="297"/>
      <c r="E274" s="297"/>
      <c r="F274" s="297"/>
      <c r="G274" s="297"/>
      <c r="H274" s="297"/>
      <c r="I274" s="297"/>
      <c r="J274" s="298"/>
      <c r="K274" s="263"/>
      <c r="L274" s="72" t="s">
        <v>17</v>
      </c>
      <c r="M274" s="72" t="s">
        <v>14</v>
      </c>
      <c r="N274" s="301" t="s">
        <v>15</v>
      </c>
      <c r="O274" s="301"/>
      <c r="Q274" s="305"/>
      <c r="R274" s="303"/>
    </row>
    <row r="275" spans="1:18" ht="19.899999999999999" customHeight="1">
      <c r="A275" s="7" t="s">
        <v>9</v>
      </c>
      <c r="B275" s="290"/>
      <c r="C275" s="291"/>
      <c r="D275" s="291"/>
      <c r="E275" s="291"/>
      <c r="F275" s="291"/>
      <c r="G275" s="291"/>
      <c r="H275" s="291"/>
      <c r="I275" s="291"/>
      <c r="J275" s="292"/>
      <c r="K275" s="4"/>
      <c r="L275" s="4"/>
      <c r="M275" s="4"/>
      <c r="N275" s="4"/>
      <c r="O275" s="4"/>
      <c r="Q275" s="213"/>
      <c r="R275" s="288" t="str">
        <f>IF((K276-SUM(M276:O276))=0,"ＯＫ","エラー")</f>
        <v>ＯＫ</v>
      </c>
    </row>
    <row r="276" spans="1:18" ht="19.899999999999999" customHeight="1">
      <c r="A276" s="8"/>
      <c r="B276" s="5" t="s">
        <v>11</v>
      </c>
      <c r="C276" s="9"/>
      <c r="D276" s="9"/>
      <c r="E276" s="5" t="s">
        <v>11</v>
      </c>
      <c r="F276" s="9"/>
      <c r="G276" s="9"/>
      <c r="H276" s="5" t="s">
        <v>11</v>
      </c>
      <c r="I276" s="9"/>
      <c r="J276" s="9"/>
      <c r="K276" s="3">
        <f>IF(I276&gt;0,A276*C276*F276*I276,IF(F276&gt;0,A276*C276*F276,A276*C276))</f>
        <v>0</v>
      </c>
      <c r="L276" s="3">
        <f>K276-O276</f>
        <v>0</v>
      </c>
      <c r="M276" s="3">
        <f>ROUNDDOWN(L276/2,0)</f>
        <v>0</v>
      </c>
      <c r="N276" s="3">
        <f>L276-M276</f>
        <v>0</v>
      </c>
      <c r="O276" s="10">
        <v>0</v>
      </c>
      <c r="Q276" s="214" t="str">
        <f t="shared" ref="Q276:Q284" si="114">IF(K276&gt;=1000000,"相見積書提出必要",IF(K276&gt;=100000,"見積書提出必要",""))</f>
        <v/>
      </c>
      <c r="R276" s="289"/>
    </row>
    <row r="277" spans="1:18" ht="19.899999999999999" customHeight="1">
      <c r="A277" s="7" t="s">
        <v>9</v>
      </c>
      <c r="B277" s="290"/>
      <c r="C277" s="291"/>
      <c r="D277" s="291"/>
      <c r="E277" s="291"/>
      <c r="F277" s="291"/>
      <c r="G277" s="291"/>
      <c r="H277" s="291"/>
      <c r="I277" s="291"/>
      <c r="J277" s="292"/>
      <c r="K277" s="4"/>
      <c r="L277" s="4"/>
      <c r="M277" s="4"/>
      <c r="N277" s="4"/>
      <c r="O277" s="4"/>
      <c r="Q277" s="213"/>
      <c r="R277" s="288" t="str">
        <f>IF((K278-SUM(M278:O278))=0,"ＯＫ","エラー")</f>
        <v>ＯＫ</v>
      </c>
    </row>
    <row r="278" spans="1:18" ht="19.899999999999999" customHeight="1">
      <c r="A278" s="8"/>
      <c r="B278" s="5" t="s">
        <v>11</v>
      </c>
      <c r="C278" s="9"/>
      <c r="D278" s="9"/>
      <c r="E278" s="5" t="s">
        <v>11</v>
      </c>
      <c r="F278" s="9"/>
      <c r="G278" s="9"/>
      <c r="H278" s="5" t="s">
        <v>11</v>
      </c>
      <c r="I278" s="9"/>
      <c r="J278" s="9"/>
      <c r="K278" s="3">
        <f>IF(I278&gt;0,A278*C278*F278*I278,IF(F278&gt;0,A278*C278*F278,A278*C278))</f>
        <v>0</v>
      </c>
      <c r="L278" s="3">
        <f>K278-O278</f>
        <v>0</v>
      </c>
      <c r="M278" s="3">
        <f>ROUNDDOWN(L278/2,0)</f>
        <v>0</v>
      </c>
      <c r="N278" s="3">
        <f>L278-M278</f>
        <v>0</v>
      </c>
      <c r="O278" s="10">
        <v>0</v>
      </c>
      <c r="Q278" s="214" t="str">
        <f t="shared" si="114"/>
        <v/>
      </c>
      <c r="R278" s="289"/>
    </row>
    <row r="279" spans="1:18" ht="19.899999999999999" customHeight="1">
      <c r="A279" s="7" t="s">
        <v>9</v>
      </c>
      <c r="B279" s="290"/>
      <c r="C279" s="291"/>
      <c r="D279" s="291"/>
      <c r="E279" s="291"/>
      <c r="F279" s="291"/>
      <c r="G279" s="291"/>
      <c r="H279" s="291"/>
      <c r="I279" s="291"/>
      <c r="J279" s="292"/>
      <c r="K279" s="4"/>
      <c r="L279" s="4"/>
      <c r="M279" s="4"/>
      <c r="N279" s="4"/>
      <c r="O279" s="4"/>
      <c r="Q279" s="213"/>
      <c r="R279" s="288" t="str">
        <f>IF((K280-SUM(M280:O280))=0,"ＯＫ","エラー")</f>
        <v>ＯＫ</v>
      </c>
    </row>
    <row r="280" spans="1:18" ht="19.899999999999999" customHeight="1">
      <c r="A280" s="8"/>
      <c r="B280" s="5" t="s">
        <v>11</v>
      </c>
      <c r="C280" s="9"/>
      <c r="D280" s="9"/>
      <c r="E280" s="5" t="s">
        <v>11</v>
      </c>
      <c r="F280" s="9"/>
      <c r="G280" s="9"/>
      <c r="H280" s="5" t="s">
        <v>11</v>
      </c>
      <c r="I280" s="9"/>
      <c r="J280" s="9"/>
      <c r="K280" s="3">
        <f>IF(I280&gt;0,A280*C280*F280*I280,IF(F280&gt;0,A280*C280*F280,A280*C280))</f>
        <v>0</v>
      </c>
      <c r="L280" s="3">
        <f>K280-O280</f>
        <v>0</v>
      </c>
      <c r="M280" s="3">
        <f>ROUNDDOWN(L280/2,0)</f>
        <v>0</v>
      </c>
      <c r="N280" s="3">
        <f>L280-M280</f>
        <v>0</v>
      </c>
      <c r="O280" s="10">
        <v>0</v>
      </c>
      <c r="Q280" s="214" t="str">
        <f t="shared" si="114"/>
        <v/>
      </c>
      <c r="R280" s="289"/>
    </row>
    <row r="281" spans="1:18" ht="19.899999999999999" customHeight="1">
      <c r="A281" s="7" t="s">
        <v>9</v>
      </c>
      <c r="B281" s="290"/>
      <c r="C281" s="291"/>
      <c r="D281" s="291"/>
      <c r="E281" s="291"/>
      <c r="F281" s="291"/>
      <c r="G281" s="291"/>
      <c r="H281" s="291"/>
      <c r="I281" s="291"/>
      <c r="J281" s="292"/>
      <c r="K281" s="4"/>
      <c r="L281" s="4"/>
      <c r="M281" s="4"/>
      <c r="N281" s="4"/>
      <c r="O281" s="4"/>
      <c r="Q281" s="213"/>
      <c r="R281" s="288" t="str">
        <f>IF((K282-SUM(M282:O282))=0,"ＯＫ","エラー")</f>
        <v>ＯＫ</v>
      </c>
    </row>
    <row r="282" spans="1:18" ht="19.899999999999999" customHeight="1">
      <c r="A282" s="8"/>
      <c r="B282" s="5" t="s">
        <v>11</v>
      </c>
      <c r="C282" s="9"/>
      <c r="D282" s="9"/>
      <c r="E282" s="5" t="s">
        <v>11</v>
      </c>
      <c r="F282" s="9"/>
      <c r="G282" s="9"/>
      <c r="H282" s="5" t="s">
        <v>11</v>
      </c>
      <c r="I282" s="9"/>
      <c r="J282" s="9"/>
      <c r="K282" s="3">
        <f>IF(I282&gt;0,A282*C282*F282*I282,IF(F282&gt;0,A282*C282*F282,A282*C282))</f>
        <v>0</v>
      </c>
      <c r="L282" s="3">
        <f>K282-O282</f>
        <v>0</v>
      </c>
      <c r="M282" s="3">
        <f>ROUNDDOWN(L282/2,0)</f>
        <v>0</v>
      </c>
      <c r="N282" s="3">
        <f>L282-M282</f>
        <v>0</v>
      </c>
      <c r="O282" s="10">
        <v>0</v>
      </c>
      <c r="Q282" s="214" t="str">
        <f t="shared" si="114"/>
        <v/>
      </c>
      <c r="R282" s="289"/>
    </row>
    <row r="283" spans="1:18" ht="19.899999999999999" customHeight="1">
      <c r="A283" s="7" t="s">
        <v>9</v>
      </c>
      <c r="B283" s="290"/>
      <c r="C283" s="291"/>
      <c r="D283" s="291"/>
      <c r="E283" s="291"/>
      <c r="F283" s="291"/>
      <c r="G283" s="291"/>
      <c r="H283" s="291"/>
      <c r="I283" s="291"/>
      <c r="J283" s="292"/>
      <c r="K283" s="4"/>
      <c r="L283" s="4"/>
      <c r="M283" s="4"/>
      <c r="N283" s="4"/>
      <c r="O283" s="4"/>
      <c r="Q283" s="213"/>
      <c r="R283" s="288" t="str">
        <f>IF((K284-SUM(M284:O284))=0,"ＯＫ","エラー")</f>
        <v>ＯＫ</v>
      </c>
    </row>
    <row r="284" spans="1:18" ht="19.899999999999999" customHeight="1">
      <c r="A284" s="8"/>
      <c r="B284" s="5" t="s">
        <v>11</v>
      </c>
      <c r="C284" s="9"/>
      <c r="D284" s="9"/>
      <c r="E284" s="5" t="s">
        <v>11</v>
      </c>
      <c r="F284" s="9"/>
      <c r="G284" s="9"/>
      <c r="H284" s="5" t="s">
        <v>11</v>
      </c>
      <c r="I284" s="9"/>
      <c r="J284" s="9"/>
      <c r="K284" s="3">
        <f>IF(I284&gt;0,A284*C284*F284*I284,IF(F284&gt;0,A284*C284*F284,A284*C284))</f>
        <v>0</v>
      </c>
      <c r="L284" s="3">
        <f>K284-O284</f>
        <v>0</v>
      </c>
      <c r="M284" s="3">
        <f>ROUNDDOWN(L284/2,0)</f>
        <v>0</v>
      </c>
      <c r="N284" s="3">
        <f>L284-M284</f>
        <v>0</v>
      </c>
      <c r="O284" s="10">
        <v>0</v>
      </c>
      <c r="Q284" s="214" t="str">
        <f t="shared" si="114"/>
        <v/>
      </c>
      <c r="R284" s="289"/>
    </row>
    <row r="285" spans="1:18" ht="19.899999999999999" customHeight="1">
      <c r="A285" s="270" t="s">
        <v>33</v>
      </c>
      <c r="B285" s="299"/>
      <c r="C285" s="299"/>
      <c r="D285" s="299"/>
      <c r="E285" s="299"/>
      <c r="F285" s="299"/>
      <c r="G285" s="299"/>
      <c r="H285" s="299"/>
      <c r="I285" s="299"/>
      <c r="J285" s="300"/>
      <c r="K285" s="11">
        <f>SUM(K275:K284)</f>
        <v>0</v>
      </c>
      <c r="L285" s="11">
        <f>SUM(L275:L284)</f>
        <v>0</v>
      </c>
      <c r="M285" s="11">
        <f>SUM(M275:M284)</f>
        <v>0</v>
      </c>
      <c r="N285" s="11">
        <f>SUM(N275:N284)</f>
        <v>0</v>
      </c>
      <c r="O285" s="11">
        <f>SUM(O275:O284)</f>
        <v>0</v>
      </c>
    </row>
    <row r="286" spans="1:18" ht="19.899999999999999" customHeight="1"/>
    <row r="287" spans="1:18" ht="19.899999999999999" customHeight="1"/>
    <row r="288" spans="1:1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row r="431" ht="19.899999999999999" customHeight="1"/>
    <row r="432" ht="19.899999999999999" customHeight="1"/>
    <row r="433" ht="19.899999999999999" customHeight="1"/>
    <row r="434" ht="19.899999999999999" customHeight="1"/>
    <row r="435" ht="19.899999999999999" customHeight="1"/>
    <row r="436" ht="19.899999999999999" customHeight="1"/>
    <row r="437" ht="19.899999999999999" customHeight="1"/>
    <row r="438" ht="19.899999999999999" customHeight="1"/>
    <row r="439" ht="19.899999999999999" customHeight="1"/>
    <row r="440" ht="19.899999999999999" customHeight="1"/>
    <row r="441" ht="19.899999999999999" customHeight="1"/>
    <row r="442" ht="19.899999999999999" customHeight="1"/>
    <row r="443" ht="19.899999999999999" customHeight="1"/>
    <row r="444" ht="19.899999999999999" customHeight="1"/>
    <row r="445" ht="19.899999999999999" customHeight="1"/>
    <row r="446" ht="19.899999999999999" customHeight="1"/>
    <row r="447" ht="19.899999999999999" customHeight="1"/>
    <row r="448" ht="19.899999999999999" customHeight="1"/>
    <row r="449" ht="19.899999999999999" customHeight="1"/>
    <row r="450" ht="19.899999999999999" customHeight="1"/>
    <row r="451" ht="19.899999999999999" customHeight="1"/>
    <row r="452" ht="19.899999999999999" customHeight="1"/>
    <row r="453" ht="19.899999999999999" customHeight="1"/>
    <row r="454" ht="19.899999999999999" customHeight="1"/>
    <row r="455" ht="19.899999999999999" customHeight="1"/>
    <row r="456" ht="19.899999999999999" customHeight="1"/>
    <row r="457" ht="19.899999999999999" customHeight="1"/>
    <row r="458" ht="19.899999999999999" customHeight="1"/>
    <row r="459" ht="19.899999999999999" customHeight="1"/>
    <row r="460" ht="19.899999999999999" customHeight="1"/>
    <row r="461" ht="19.899999999999999" customHeight="1"/>
    <row r="462" ht="19.899999999999999" customHeight="1"/>
    <row r="463" ht="19.899999999999999" customHeight="1"/>
    <row r="464" ht="19.899999999999999" customHeight="1"/>
    <row r="465" ht="19.899999999999999" customHeight="1"/>
    <row r="466" ht="19.899999999999999" customHeight="1"/>
    <row r="467" ht="19.899999999999999" customHeight="1"/>
    <row r="468" ht="19.899999999999999" customHeight="1"/>
    <row r="469" ht="19.899999999999999" customHeight="1"/>
    <row r="470" ht="19.899999999999999" customHeight="1"/>
    <row r="471" ht="19.899999999999999" customHeight="1"/>
    <row r="472" ht="19.899999999999999" customHeight="1"/>
    <row r="473" ht="19.899999999999999" customHeight="1"/>
    <row r="474" ht="19.899999999999999" customHeight="1"/>
    <row r="475" ht="19.899999999999999" customHeight="1"/>
    <row r="476" ht="19.899999999999999" customHeight="1"/>
    <row r="477" ht="19.899999999999999" customHeight="1"/>
    <row r="478" ht="19.899999999999999" customHeight="1"/>
    <row r="479" ht="19.899999999999999" customHeight="1"/>
    <row r="480" ht="19.899999999999999" customHeight="1"/>
    <row r="481" ht="19.899999999999999" customHeight="1"/>
    <row r="482" ht="19.899999999999999" customHeight="1"/>
    <row r="483" ht="19.899999999999999" customHeight="1"/>
    <row r="484" ht="19.899999999999999" customHeight="1"/>
    <row r="485" ht="19.899999999999999" customHeight="1"/>
    <row r="486" ht="19.899999999999999" customHeight="1"/>
    <row r="487" ht="19.899999999999999" customHeight="1"/>
    <row r="488" ht="19.899999999999999" customHeight="1"/>
    <row r="489" ht="19.899999999999999" customHeight="1"/>
    <row r="490" ht="19.899999999999999" customHeight="1"/>
    <row r="491" ht="19.899999999999999" customHeight="1"/>
    <row r="492" ht="19.899999999999999" customHeight="1"/>
    <row r="493" ht="19.899999999999999" customHeight="1"/>
    <row r="494" ht="19.899999999999999" customHeight="1"/>
    <row r="495" ht="19.899999999999999" customHeight="1"/>
    <row r="496" ht="19.899999999999999" customHeight="1"/>
    <row r="497" ht="19.899999999999999" customHeight="1"/>
    <row r="498" ht="19.899999999999999" customHeight="1"/>
    <row r="499" ht="19.899999999999999" customHeight="1"/>
    <row r="500" ht="19.899999999999999" customHeight="1"/>
    <row r="501" ht="19.899999999999999" customHeight="1"/>
    <row r="502" ht="19.899999999999999" customHeight="1"/>
    <row r="503" ht="19.899999999999999" customHeight="1"/>
    <row r="504" ht="19.899999999999999" customHeight="1"/>
    <row r="505" ht="19.899999999999999" customHeight="1"/>
    <row r="506" ht="19.899999999999999" customHeight="1"/>
    <row r="507" ht="19.899999999999999" customHeight="1"/>
    <row r="508" ht="19.899999999999999" customHeight="1"/>
    <row r="509" ht="19.899999999999999" customHeight="1"/>
    <row r="510" ht="19.899999999999999" customHeight="1"/>
    <row r="511" ht="19.899999999999999" customHeight="1"/>
    <row r="512" ht="19.899999999999999" customHeight="1"/>
    <row r="513" ht="19.899999999999999" customHeight="1"/>
    <row r="514" ht="19.899999999999999" customHeight="1"/>
    <row r="515" ht="19.899999999999999" customHeight="1"/>
    <row r="516" ht="19.899999999999999" customHeight="1"/>
    <row r="517" ht="19.899999999999999" customHeight="1"/>
    <row r="518" ht="19.899999999999999" customHeight="1"/>
    <row r="519" ht="19.899999999999999" customHeight="1"/>
    <row r="520" ht="19.899999999999999" customHeight="1"/>
    <row r="521" ht="19.899999999999999" customHeight="1"/>
    <row r="522" ht="19.899999999999999" customHeight="1"/>
    <row r="523" ht="19.899999999999999" customHeight="1"/>
    <row r="524" ht="19.899999999999999" customHeight="1"/>
    <row r="525" ht="19.899999999999999" customHeight="1"/>
    <row r="526" ht="19.899999999999999" customHeight="1"/>
    <row r="527" ht="19.899999999999999" customHeight="1"/>
    <row r="528" ht="19.899999999999999" customHeight="1"/>
    <row r="529" ht="19.899999999999999" customHeight="1"/>
    <row r="530" ht="19.899999999999999" customHeight="1"/>
    <row r="531" ht="19.899999999999999" customHeight="1"/>
    <row r="532" ht="19.899999999999999" customHeight="1"/>
    <row r="533" ht="19.899999999999999" customHeight="1"/>
    <row r="534" ht="19.899999999999999" customHeight="1"/>
    <row r="535" ht="19.899999999999999" customHeight="1"/>
    <row r="536" ht="19.899999999999999" customHeight="1"/>
    <row r="537" ht="19.899999999999999" customHeight="1"/>
    <row r="538" ht="19.899999999999999" customHeight="1"/>
    <row r="539" ht="19.899999999999999" customHeight="1"/>
    <row r="540" ht="19.899999999999999" customHeight="1"/>
    <row r="541" ht="19.899999999999999" customHeight="1"/>
    <row r="542" ht="19.899999999999999" customHeight="1"/>
    <row r="543" ht="19.899999999999999" customHeight="1"/>
    <row r="544" ht="19.899999999999999" customHeight="1"/>
    <row r="545" ht="19.899999999999999" customHeight="1"/>
    <row r="546" ht="19.899999999999999" customHeight="1"/>
    <row r="547" ht="19.899999999999999" customHeight="1"/>
    <row r="548" ht="19.899999999999999" customHeight="1"/>
    <row r="549" ht="19.899999999999999" customHeight="1"/>
    <row r="550" ht="19.899999999999999" customHeight="1"/>
    <row r="551" ht="19.899999999999999" customHeight="1"/>
    <row r="552" ht="19.899999999999999" customHeight="1"/>
    <row r="553" ht="19.899999999999999" customHeight="1"/>
    <row r="554" ht="19.899999999999999" customHeight="1"/>
    <row r="555" ht="19.899999999999999" customHeight="1"/>
    <row r="556" ht="19.899999999999999" customHeight="1"/>
    <row r="557" ht="19.899999999999999" customHeight="1"/>
    <row r="558" ht="19.899999999999999" customHeight="1"/>
    <row r="559" ht="19.899999999999999" customHeight="1"/>
    <row r="560" ht="19.899999999999999" customHeight="1"/>
  </sheetData>
  <sheetProtection formatCells="0" formatRows="0"/>
  <mergeCells count="295">
    <mergeCell ref="R105:R106"/>
    <mergeCell ref="B153:J153"/>
    <mergeCell ref="B155:J155"/>
    <mergeCell ref="B157:J157"/>
    <mergeCell ref="B159:J159"/>
    <mergeCell ref="B161:J161"/>
    <mergeCell ref="B163:J163"/>
    <mergeCell ref="R35:R36"/>
    <mergeCell ref="R37:R38"/>
    <mergeCell ref="R39:R40"/>
    <mergeCell ref="R41:R42"/>
    <mergeCell ref="R43:R44"/>
    <mergeCell ref="R45:R46"/>
    <mergeCell ref="R47:R48"/>
    <mergeCell ref="R49:R50"/>
    <mergeCell ref="R51:R52"/>
    <mergeCell ref="R53:R54"/>
    <mergeCell ref="R55:R56"/>
    <mergeCell ref="R57:R58"/>
    <mergeCell ref="R59:R60"/>
    <mergeCell ref="R61:R62"/>
    <mergeCell ref="R63:R64"/>
    <mergeCell ref="R65:R66"/>
    <mergeCell ref="R67:R68"/>
    <mergeCell ref="R69:R70"/>
    <mergeCell ref="B135:J135"/>
    <mergeCell ref="B137:J137"/>
    <mergeCell ref="B139:J139"/>
    <mergeCell ref="B141:J141"/>
    <mergeCell ref="B143:J143"/>
    <mergeCell ref="B145:J145"/>
    <mergeCell ref="B147:J147"/>
    <mergeCell ref="B149:J149"/>
    <mergeCell ref="B71:J71"/>
    <mergeCell ref="B73:J73"/>
    <mergeCell ref="B75:J75"/>
    <mergeCell ref="B77:J77"/>
    <mergeCell ref="B79:J79"/>
    <mergeCell ref="B81:J81"/>
    <mergeCell ref="B83:J83"/>
    <mergeCell ref="B85:J85"/>
    <mergeCell ref="B87:J87"/>
    <mergeCell ref="B89:J89"/>
    <mergeCell ref="B91:J91"/>
    <mergeCell ref="B93:J93"/>
    <mergeCell ref="B95:J95"/>
    <mergeCell ref="B97:J97"/>
    <mergeCell ref="B99:J99"/>
    <mergeCell ref="B151:J151"/>
    <mergeCell ref="B117:J117"/>
    <mergeCell ref="B119:J119"/>
    <mergeCell ref="B121:J121"/>
    <mergeCell ref="B123:J123"/>
    <mergeCell ref="B125:J125"/>
    <mergeCell ref="B127:J127"/>
    <mergeCell ref="B129:J129"/>
    <mergeCell ref="B131:J131"/>
    <mergeCell ref="B133:J133"/>
    <mergeCell ref="B101:J101"/>
    <mergeCell ref="B103:J103"/>
    <mergeCell ref="B105:J105"/>
    <mergeCell ref="B107:J107"/>
    <mergeCell ref="B109:J109"/>
    <mergeCell ref="B111:J111"/>
    <mergeCell ref="B113:J113"/>
    <mergeCell ref="B115:J115"/>
    <mergeCell ref="B53:J53"/>
    <mergeCell ref="B55:J55"/>
    <mergeCell ref="B57:J57"/>
    <mergeCell ref="B59:J59"/>
    <mergeCell ref="B61:J61"/>
    <mergeCell ref="B63:J63"/>
    <mergeCell ref="B65:J65"/>
    <mergeCell ref="B67:J67"/>
    <mergeCell ref="B69:J69"/>
    <mergeCell ref="B35:J35"/>
    <mergeCell ref="B37:J37"/>
    <mergeCell ref="B39:J39"/>
    <mergeCell ref="B41:J41"/>
    <mergeCell ref="B43:J43"/>
    <mergeCell ref="B45:J45"/>
    <mergeCell ref="B47:J47"/>
    <mergeCell ref="B49:J49"/>
    <mergeCell ref="B51:J51"/>
    <mergeCell ref="R229:R230"/>
    <mergeCell ref="R231:R232"/>
    <mergeCell ref="R233:R234"/>
    <mergeCell ref="R240:R241"/>
    <mergeCell ref="R242:R243"/>
    <mergeCell ref="R277:R278"/>
    <mergeCell ref="R279:R280"/>
    <mergeCell ref="R281:R282"/>
    <mergeCell ref="R283:R284"/>
    <mergeCell ref="R254:R255"/>
    <mergeCell ref="R256:R257"/>
    <mergeCell ref="R258:R259"/>
    <mergeCell ref="R260:R261"/>
    <mergeCell ref="R262:R263"/>
    <mergeCell ref="R219:R220"/>
    <mergeCell ref="R221:R222"/>
    <mergeCell ref="R223:R224"/>
    <mergeCell ref="R225:R226"/>
    <mergeCell ref="R227:R228"/>
    <mergeCell ref="R209:R210"/>
    <mergeCell ref="R211:R212"/>
    <mergeCell ref="R213:R214"/>
    <mergeCell ref="R215:R216"/>
    <mergeCell ref="R217:R218"/>
    <mergeCell ref="R190:R191"/>
    <mergeCell ref="R192:R193"/>
    <mergeCell ref="R194:R195"/>
    <mergeCell ref="R196:R197"/>
    <mergeCell ref="R198:R199"/>
    <mergeCell ref="R180:R181"/>
    <mergeCell ref="R182:R183"/>
    <mergeCell ref="R184:R185"/>
    <mergeCell ref="R186:R187"/>
    <mergeCell ref="R188:R189"/>
    <mergeCell ref="R170:R171"/>
    <mergeCell ref="R172:R173"/>
    <mergeCell ref="R174:R175"/>
    <mergeCell ref="R176:R177"/>
    <mergeCell ref="R178:R179"/>
    <mergeCell ref="R25:R26"/>
    <mergeCell ref="R27:R28"/>
    <mergeCell ref="R29:R30"/>
    <mergeCell ref="R31:R32"/>
    <mergeCell ref="R33:R34"/>
    <mergeCell ref="R71:R72"/>
    <mergeCell ref="R73:R74"/>
    <mergeCell ref="R75:R76"/>
    <mergeCell ref="R77:R78"/>
    <mergeCell ref="R79:R80"/>
    <mergeCell ref="R81:R82"/>
    <mergeCell ref="R83:R84"/>
    <mergeCell ref="R85:R86"/>
    <mergeCell ref="R87:R88"/>
    <mergeCell ref="R89:R90"/>
    <mergeCell ref="R91:R92"/>
    <mergeCell ref="R93:R94"/>
    <mergeCell ref="R95:R96"/>
    <mergeCell ref="R107:R108"/>
    <mergeCell ref="R3:R4"/>
    <mergeCell ref="K168:K169"/>
    <mergeCell ref="L168:N168"/>
    <mergeCell ref="R168:R169"/>
    <mergeCell ref="N169:O169"/>
    <mergeCell ref="N4:O4"/>
    <mergeCell ref="L3:N3"/>
    <mergeCell ref="K3:K4"/>
    <mergeCell ref="R15:R16"/>
    <mergeCell ref="R17:R18"/>
    <mergeCell ref="R19:R20"/>
    <mergeCell ref="R21:R22"/>
    <mergeCell ref="R23:R24"/>
    <mergeCell ref="R5:R6"/>
    <mergeCell ref="R7:R8"/>
    <mergeCell ref="R9:R10"/>
    <mergeCell ref="R11:R12"/>
    <mergeCell ref="R13:R14"/>
    <mergeCell ref="Q3:Q4"/>
    <mergeCell ref="Q168:Q169"/>
    <mergeCell ref="R97:R98"/>
    <mergeCell ref="R99:R100"/>
    <mergeCell ref="R101:R102"/>
    <mergeCell ref="R103:R104"/>
    <mergeCell ref="B209:J209"/>
    <mergeCell ref="B170:J170"/>
    <mergeCell ref="B172:J172"/>
    <mergeCell ref="B174:J174"/>
    <mergeCell ref="B176:J176"/>
    <mergeCell ref="B178:J178"/>
    <mergeCell ref="B180:J180"/>
    <mergeCell ref="B182:J182"/>
    <mergeCell ref="B184:J184"/>
    <mergeCell ref="B186:J186"/>
    <mergeCell ref="B188:J188"/>
    <mergeCell ref="B190:J190"/>
    <mergeCell ref="B192:J192"/>
    <mergeCell ref="L203:N203"/>
    <mergeCell ref="R203:R204"/>
    <mergeCell ref="N204:O204"/>
    <mergeCell ref="K203:K204"/>
    <mergeCell ref="R205:R206"/>
    <mergeCell ref="R207:R208"/>
    <mergeCell ref="B194:J194"/>
    <mergeCell ref="B196:J196"/>
    <mergeCell ref="B198:J198"/>
    <mergeCell ref="B205:J205"/>
    <mergeCell ref="B207:J207"/>
    <mergeCell ref="Q203:Q204"/>
    <mergeCell ref="B240:J240"/>
    <mergeCell ref="B211:J211"/>
    <mergeCell ref="B213:J213"/>
    <mergeCell ref="B215:J215"/>
    <mergeCell ref="B217:J217"/>
    <mergeCell ref="B219:J219"/>
    <mergeCell ref="B221:J221"/>
    <mergeCell ref="B223:J223"/>
    <mergeCell ref="B225:J225"/>
    <mergeCell ref="B227:J227"/>
    <mergeCell ref="B229:J229"/>
    <mergeCell ref="B231:J231"/>
    <mergeCell ref="B233:J233"/>
    <mergeCell ref="K238:K239"/>
    <mergeCell ref="L238:N238"/>
    <mergeCell ref="R238:R239"/>
    <mergeCell ref="N239:O239"/>
    <mergeCell ref="R244:R245"/>
    <mergeCell ref="R246:R247"/>
    <mergeCell ref="R248:R249"/>
    <mergeCell ref="R250:R251"/>
    <mergeCell ref="R252:R253"/>
    <mergeCell ref="Q238:Q239"/>
    <mergeCell ref="L273:N273"/>
    <mergeCell ref="R273:R274"/>
    <mergeCell ref="N274:O274"/>
    <mergeCell ref="R275:R276"/>
    <mergeCell ref="A285:J285"/>
    <mergeCell ref="B283:J283"/>
    <mergeCell ref="K273:K274"/>
    <mergeCell ref="R264:R265"/>
    <mergeCell ref="R266:R267"/>
    <mergeCell ref="R268:R269"/>
    <mergeCell ref="Q273:Q274"/>
    <mergeCell ref="A3:J4"/>
    <mergeCell ref="A165:J165"/>
    <mergeCell ref="A168:J169"/>
    <mergeCell ref="A200:J200"/>
    <mergeCell ref="A203:J204"/>
    <mergeCell ref="A235:J235"/>
    <mergeCell ref="A238:J239"/>
    <mergeCell ref="A270:J270"/>
    <mergeCell ref="A273:J274"/>
    <mergeCell ref="B5:J5"/>
    <mergeCell ref="B7:J7"/>
    <mergeCell ref="B9:J9"/>
    <mergeCell ref="B11:J11"/>
    <mergeCell ref="B13:J13"/>
    <mergeCell ref="B15:J15"/>
    <mergeCell ref="B17:J17"/>
    <mergeCell ref="B19:J19"/>
    <mergeCell ref="B21:J21"/>
    <mergeCell ref="B23:J23"/>
    <mergeCell ref="B25:J25"/>
    <mergeCell ref="B27:J27"/>
    <mergeCell ref="B29:J29"/>
    <mergeCell ref="B31:J31"/>
    <mergeCell ref="B33:J33"/>
    <mergeCell ref="B242:J242"/>
    <mergeCell ref="B244:J244"/>
    <mergeCell ref="B246:J246"/>
    <mergeCell ref="B248:J248"/>
    <mergeCell ref="B250:J250"/>
    <mergeCell ref="B252:J252"/>
    <mergeCell ref="B254:J254"/>
    <mergeCell ref="B256:J256"/>
    <mergeCell ref="B258:J258"/>
    <mergeCell ref="B260:J260"/>
    <mergeCell ref="B262:J262"/>
    <mergeCell ref="B264:J264"/>
    <mergeCell ref="B266:J266"/>
    <mergeCell ref="B268:J268"/>
    <mergeCell ref="B275:J275"/>
    <mergeCell ref="B277:J277"/>
    <mergeCell ref="B279:J279"/>
    <mergeCell ref="B281:J281"/>
    <mergeCell ref="R109:R110"/>
    <mergeCell ref="R111:R112"/>
    <mergeCell ref="R113:R114"/>
    <mergeCell ref="R115:R116"/>
    <mergeCell ref="R117:R118"/>
    <mergeCell ref="R119:R120"/>
    <mergeCell ref="R121:R122"/>
    <mergeCell ref="R123:R124"/>
    <mergeCell ref="R125:R126"/>
    <mergeCell ref="R127:R128"/>
    <mergeCell ref="R129:R130"/>
    <mergeCell ref="R131:R132"/>
    <mergeCell ref="R133:R134"/>
    <mergeCell ref="R135:R136"/>
    <mergeCell ref="R137:R138"/>
    <mergeCell ref="R139:R140"/>
    <mergeCell ref="R141:R142"/>
    <mergeCell ref="R143:R144"/>
    <mergeCell ref="R163:R164"/>
    <mergeCell ref="R145:R146"/>
    <mergeCell ref="R147:R148"/>
    <mergeCell ref="R149:R150"/>
    <mergeCell ref="R151:R152"/>
    <mergeCell ref="R153:R154"/>
    <mergeCell ref="R155:R156"/>
    <mergeCell ref="R157:R158"/>
    <mergeCell ref="R159:R160"/>
    <mergeCell ref="R161:R162"/>
  </mergeCells>
  <phoneticPr fontId="6"/>
  <conditionalFormatting sqref="R165">
    <cfRule type="cellIs" dxfId="53" priority="4" operator="equal">
      <formula>"補助上限額オーバー！"</formula>
    </cfRule>
  </conditionalFormatting>
  <conditionalFormatting sqref="R200">
    <cfRule type="cellIs" dxfId="52" priority="3" operator="equal">
      <formula>"補助上限額オーバー！"</formula>
    </cfRule>
  </conditionalFormatting>
  <conditionalFormatting sqref="R235">
    <cfRule type="cellIs" dxfId="51" priority="2" operator="equal">
      <formula>"補助上限額オーバー！"</formula>
    </cfRule>
  </conditionalFormatting>
  <conditionalFormatting sqref="R270">
    <cfRule type="cellIs" dxfId="50" priority="1" operator="equal">
      <formula>"補助上限額オーバー！"</formula>
    </cfRule>
  </conditionalFormatting>
  <dataValidations count="2">
    <dataValidation type="whole" operator="greaterThanOrEqual" allowBlank="1" showInputMessage="1" showErrorMessage="1" error="整数を入力してください。" sqref="O280 F8 I8 O6 A6 C8 A280 I10 O8 A8 C10 F10 C282 F12 I12 O10 A10 C12 O259 O12 A12 C14 F14 I282 I14 F16 I16 O14 A14 C16 O282 I18 O16 A16 C18 F18 A282 F20 I20 O18 A18 C20 C284 A20 C22 F282 I22 O20 F22 F24 I259 O22 A22 C24 I24 I26 O24 A24 C26 F26 A284 F28 I28 O26 A26 C28 C263 O28 A28 C30 F284 I30 F30 F32 I284 O30 A30 C32 I32 F86 O32 A32 I86 C86 O284 O86 C171 F259 I171 I6 F171 F276 I173 O171 A171 C173 F173 I276 O173 A173 C175 F175 I175 F177 I177 O175 A175 C177 O276 O177 A177 C179 F179 I179 A276 F181 I181 O179 A179 C181 C278 I183 O181 A181 C183 F183 C261 F185 I185 O183 A183 C185 O278 A185 C187 F187 I187 O185 A278 F189 I189 O187 A187 C189 C280 I191 O189 A189 C191 F278 F191 F193 I278 O191 A191 C193 I193 O193 A193 C195 F195 I195 A259 F280 I197 O195 A195 C197 F197 I280 O197 A197 C199 F199 I199 A199 C206 F206 I206 O199 O265 F208 I208 O206 A206 C208 A265 I210 O208 A208 C210 F210 C267 F261 I212 O210 A210 C212 F212 O212 A212 C214 F214 I267 I214 F216 I216 O214 A214 C216 O267 I218 O216 A216 C218 F218 A267 F220 I220 O218 A218 C220 C269 A220 C222 F267 I222 O220 F222 F224 I224 O222 A222 C224 A261 I226 O224 A224 C226 F226 A269 F228 I228 O226 A226 C228 C276 O228 A228 C230 F269 I230 F230 F232 I269 O230 A230 C232 I232 I234 O232 A232 C234 F234 O269 A234 C241 F241 I265 O234 I241 F265 I243 O241 A241 C243 F243 I261 O243 A243 C245 F245 I245 F247 I263 O245 A245 C247 I247 O247 A247 C249 F263 I249 F249 F251 I251 O249 A249 C251 C265 I253 O251 A251 C253 F253 A263 F255 I255 O253 A253 C255 O263 A255 C257 F257 I257 O255 O261 C6 F6 O257 A257 C259 O34 A34 F34 C34 I34 F84 I84 C84 O84 A86 F36 I36 C36 O36 A36 F38 I38 C38 O38 A38 F40 I40 C40 O40 A40 F42 I42 C42 O42 A42 F44 I44 C44 O44 A44 F46 I46 C46 O46 A46 F48 I48 C48 O48 A48 F50 I50 C50 O50 A50 F52 I52 C52 O52 A52 F54 I54 C54 O54 A54 F56 I56 C56 O56 A56 F58 I58 C58 O58 A58 F60 I60 C60 O60 A60 F62 I62 C62 O62 A62 F64 I64 C64 O64 A64 F66 I66 C66 O66 A66 F68 I68 C68 O68 A68 F70 I70 C70 O70 A70 F72 I72 C72 O72 A72 F74 I74 C74 O74 A74 F76 I76 C76 O76 A76 F78 I78 C78 O78 A78 F80 I80 C80 O80 A80 F82 I82 C82 O82 A82 A84 F88 I88 C88 O88 A88 F90 I90 C90 O90 A90 F92 I92 C92 O92 A92 F94 I94 C94 O94 A94 F96 I96 C96 O96 A96 F98 I98 C98 O98 A98 F100 I100 C100 O100 A100 F102 I102 C102 O102 A102 F104 I104 C104 O104 A104 F106 I106 C106 O106 A106 F108 I108 C108 O108 A108 F110 I110 C110 O110 A110 F112 I112 C112 O112 A112 F114 I114 C114 O114 A114 F116 I116 C116 O116 A116 F118 I118 C118 O118 A118 F120 I120 C120 O120 A120 F122 I122 C122 O122 A122 F124 I124 C124 O124 A124 F126 I126 C126 O126 A126 F162 I162 C162 A162 A128 O128 C128 I128 F128 F160 I160 C160 A160 O162 F130 I130 C130 A130 O130 F132 I132 C132 A132 O132 F134 I134 C134 A134 O134 F136 I136 C136 A136 O136 F138 I138 C138 A138 O138 F144 I144 C144 A144 O144 F140 I140 C140 A140 O140 F142 I142 C142 A142 O142 F146 I146 C146 A146 O146 F148 I148 C148 A148 O148 F150 I150 C150 A150 O150 F152 I152 C152 A152 O152 F154 I154 C154 A154 O154 F156 I156 C156 A156 O156 F158 I158 C158 A158 O158 O160 F164 I164 C164 A164 O164" xr:uid="{887F4A41-8402-4E2A-BD44-C72025E61BCE}">
      <formula1>0</formula1>
    </dataValidation>
    <dataValidation operator="greaterThanOrEqual" allowBlank="1" showInputMessage="1" showErrorMessage="1" error="整数を入力してください。" sqref="D284 D6 D8 D10 D12 D14 D16 D18 D20 D22 D24 D26 D28 D30 D32 D86 D171 D173 D175 D177 D179 D181 D183 D185 D187 D189 D191 D193 D195 D197 D199 D206 D208 D210 D212 D214 D216 D218 D220 D222 D224 D226 D228 D230 D232 D234 D241 D243 D245 D247 D249 D251 D253 D255 D257 D259 D261 D263 D265 D267 D269 D276 D278 D280 D282 B279:I279 B277:I277 B275:I275 B268:I268 B266:I266 B264:I264 B262:I262 B260:I260 B258:I258 B256:I256 B254:I254 B252:I252 B250:I250 B248:I248 B246:I246 B244:I244 B242:I242 B240:I240 B233:I233 B229:I229 B227:I227 B225:I225 B223:I223 B221:I221 B219:I219 B217:I217 B215:I215 B213:I213 B211:I211 B209:I209 B207:I207 B205:I205 B231:I231 B198:I198 B196:I196 B194:I194 B192:I192 B190:I190 B188:I188 B186:I186 B184:I184 B182:I182 B180:I180 B178:I178 B176:I176 B174:I174 B172:I172 B170:I170 B33:I33 B31:I31 B29:I29 B27:I27 B25:I25 B23:I23 B21:I21 B19:I19 B17:I17 B15:I15 B13:I13 B11:I11 B9:I9 B7:I7 B5:I5 J280 G282 G284 G6 G8 G10 G12 G14 G16 G18 G20 G22 G24 G26 G28 G30 G32 G86 G171 G173 G175 G177 G179 G181 G183 G185 G187 G189 G191 G193 G195 G197 G199 G206 G208 G210 G212 G214 G216 G218 G220 G222 G224 G226 G228 G230 G232 G234 G241 G243 G245 G247 G249 G251 G253 G255 G257 G259 G261 G263 G265 G267 G269 G276 G278 G280 B281:I281 J282 J284 J6 J8 J10 J12 J14 J16 J18 J20 J22 J24 J26 J28 J30 J32 B283:I283 J171 J173 J175 J177 J179 J181 J183 J185 J187 J189 J191 J193 J195 J197 J199 J206 J208 J210 J212 J214 J216 J218 J220 J222 J224 J226 J228 J230 J232 J234 J241 J243 J245 J247 J249 J251 J253 J255 J257 J259 J261 J263 J265 J267 J269 J276 J278 J34 G34 D34 B35:I35 D84 B87:I87 J88 B37:I37 D36 G36 J36 B39:I39 D38 G38 J38 B41:I41 D40 G40 J40 B43:I43 D42 G42 J42 B45:I45 D44 G44 J44 B47:I47 D46 G46 J46 B49:I49 D48 G48 J48 B51:I51 D50 G50 J50 B53:I53 D52 G52 J52 B55:I55 D54 G54 J54 B57:I57 D56 G56 J56 B59:I59 D58 G58 J58 B61:I61 D60 G60 J60 B63:I63 D62 G62 J62 B65:I65 D64 G64 J64 B67:I67 D66 G66 J66 B69:I69 D68 G68 J68 B71:I71 D70 G70 J70 B73:I73 D72 G72 J72 B75:I75 D74 G74 J74 B77:I77 J86 D76 G76 J76 B79:I79 D78 G78 J78 B81:I81 D80 G80 J80 B83:I83 D82 G82 J82 B85:I85 G84 J84 D88 G88 B89:I89 J90 D90 G90 B91:I91 J92 D92 G92 B93:I93 J94 D94 G94 B95:I95 J96 D96 G96 B97:I97 J98 D98 G98 B99:I99 J100 D100 G100 B101:I101 J102 D102 G102 B103:I103 J104 D104 G104 B105:I105 J106 D106 G106 B107:I107 J108 D108 G108 B109:I109 J110 D110 G110 B111:I111 J112 D112 G112 B113:I113 J114 D114 G114 B115:I115 J116 D116 G116 B117:I117 J118 D118 G118 B119:I119 J120 D120 G120 B121:I121 J122 D122 G122 B123:I123 J124 D124 G124 B125:I125 J126 D126 G126 B127:I127 D162 G162 J128 G128 D128 B129:I129 D160 J162 B163:I163 B131:I131 D130 G130 J130 B133:I133 D132 G132 J132 B135:I135 D134 G134 J134 B137:I137 D136 G136 J136 B139:I139 D138 G138 J138 B141:I141 D144 G144 J144 B143:I143 D140 G140 J140 B145:I145 D142 G142 J142 B147:I147 D146 G146 J146 B149:I149 D148 G148 J148 B151:I151 D150 G150 J150 B153:I153 D152 G152 J152 B155:I155 D154 G154 J154 B157:I157 D156 G156 J156 B159:I159 D158 G158 J158 B161:I161 G160 J160 D164 G164 J164" xr:uid="{08C68622-DFEE-4F9E-A06E-4685E08F31FD}"/>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166" max="14" man="1"/>
    <brk id="201" max="14" man="1"/>
    <brk id="236" max="14" man="1"/>
    <brk id="271"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EB9DBA-AF71-4BE0-8F38-F1B788F85C95}">
          <x14:formula1>
            <xm:f>リスト!$A$3:$A$13</xm:f>
          </x14:formula1>
          <xm:sqref>A5 A283 A281 A279 A277 A275 A268 A266 A264 A262 A260 A258 A256 A254 A252 A250 A248 A246 A244 A242 A240 A233 A231 A229 A227 A225 A223 A221 A219 A217 A215 A213 A211 A209 A207 A205 A198 A196 A194 A192 A190 A188 A186 A184 A182 A180 A178 A176 A174 A172 A170 A33 A31 A29 A27 A25 A23 A21 A19 A17 A15 A13 A11 A9 A7 A35 A37 A39 A41 A43 A45 A47 A49 A51 A53 A55 A57 A59 A61 A63 A65 A67 A69 A71 A73 A75 A77 A87 A79 A81 A83 A85 A89 A91 A93 A95 A97 A99 A101 A103 A105 A107 A109 A111 A113 A115 A117 A119 A121 A123 A125 A127 A129 A131 A133 A135 A137 A139 A141 A143 A145 A147 A149 A151 A153 A155 A157 A159 A161 A163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B251-DF5B-4217-B9A6-8CB492996EF2}">
  <sheetPr codeName="Sheet1">
    <tabColor theme="9" tint="0.59999389629810485"/>
  </sheetPr>
  <dimension ref="A1:S320"/>
  <sheetViews>
    <sheetView showGridLines="0" view="pageBreakPreview" topLeftCell="A37" zoomScaleNormal="100" zoomScaleSheetLayoutView="100" workbookViewId="0">
      <selection activeCell="L49" sqref="L49"/>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7</v>
      </c>
    </row>
    <row r="2" spans="1:19" ht="19.899999999999999" customHeight="1">
      <c r="A2" s="12" t="s">
        <v>324</v>
      </c>
    </row>
    <row r="3" spans="1:19" ht="19.899999999999999" customHeight="1">
      <c r="A3" s="293" t="s">
        <v>8</v>
      </c>
      <c r="B3" s="294"/>
      <c r="C3" s="294"/>
      <c r="D3" s="294"/>
      <c r="E3" s="294"/>
      <c r="F3" s="294"/>
      <c r="G3" s="294"/>
      <c r="H3" s="294"/>
      <c r="I3" s="294"/>
      <c r="J3" s="295"/>
      <c r="K3" s="263" t="s">
        <v>12</v>
      </c>
      <c r="L3" s="301" t="s">
        <v>13</v>
      </c>
      <c r="M3" s="301"/>
      <c r="N3" s="301"/>
      <c r="O3" s="72" t="s">
        <v>16</v>
      </c>
      <c r="P3" s="81"/>
      <c r="R3" s="304" t="s">
        <v>310</v>
      </c>
      <c r="S3" s="302" t="s">
        <v>97</v>
      </c>
    </row>
    <row r="4" spans="1:19" ht="19.899999999999999" customHeight="1">
      <c r="A4" s="296"/>
      <c r="B4" s="297"/>
      <c r="C4" s="297"/>
      <c r="D4" s="297"/>
      <c r="E4" s="297"/>
      <c r="F4" s="297"/>
      <c r="G4" s="297"/>
      <c r="H4" s="297"/>
      <c r="I4" s="297"/>
      <c r="J4" s="298"/>
      <c r="K4" s="263"/>
      <c r="L4" s="72" t="s">
        <v>17</v>
      </c>
      <c r="M4" s="72" t="s">
        <v>14</v>
      </c>
      <c r="N4" s="301" t="s">
        <v>15</v>
      </c>
      <c r="O4" s="301"/>
      <c r="P4" s="81"/>
      <c r="R4" s="305"/>
      <c r="S4" s="303"/>
    </row>
    <row r="5" spans="1:19" ht="19.899999999999999" customHeight="1">
      <c r="A5" s="7" t="s">
        <v>9</v>
      </c>
      <c r="B5" s="290"/>
      <c r="C5" s="291"/>
      <c r="D5" s="291"/>
      <c r="E5" s="291"/>
      <c r="F5" s="291"/>
      <c r="G5" s="291"/>
      <c r="H5" s="291"/>
      <c r="I5" s="291"/>
      <c r="J5" s="292"/>
      <c r="K5" s="4"/>
      <c r="L5" s="4"/>
      <c r="M5" s="4"/>
      <c r="N5" s="4"/>
      <c r="O5" s="4"/>
      <c r="P5" s="118"/>
      <c r="R5" s="213"/>
      <c r="S5" s="288" t="str">
        <f>IF((K6-SUM(M6:O6))=0,"ＯＫ","エラー")</f>
        <v>ＯＫ</v>
      </c>
    </row>
    <row r="6" spans="1:19" ht="19.899999999999999" customHeight="1">
      <c r="A6" s="8"/>
      <c r="B6" s="5" t="s">
        <v>11</v>
      </c>
      <c r="C6" s="9"/>
      <c r="D6" s="9"/>
      <c r="E6" s="5" t="s">
        <v>11</v>
      </c>
      <c r="F6" s="9"/>
      <c r="G6" s="9"/>
      <c r="H6" s="5" t="s">
        <v>11</v>
      </c>
      <c r="I6" s="9"/>
      <c r="J6" s="9"/>
      <c r="K6" s="3">
        <f>IF(I6&gt;0,A6*C6*F6*I6,IF(F6&gt;0,A6*C6*F6,A6*C6))</f>
        <v>0</v>
      </c>
      <c r="L6" s="3">
        <f>K6-O6</f>
        <v>0</v>
      </c>
      <c r="M6" s="3">
        <f>ROUNDDOWN(L6/2,0)</f>
        <v>0</v>
      </c>
      <c r="N6" s="3">
        <f>L6-M6</f>
        <v>0</v>
      </c>
      <c r="O6" s="10">
        <v>0</v>
      </c>
      <c r="P6" s="117"/>
      <c r="R6" s="214" t="str">
        <f>IF(K6&gt;=1000000,"相見積書提出必要",IF(K6&gt;=100000,"見積書提出必要",""))</f>
        <v/>
      </c>
      <c r="S6" s="289"/>
    </row>
    <row r="7" spans="1:19" ht="19.899999999999999" customHeight="1">
      <c r="A7" s="7" t="s">
        <v>9</v>
      </c>
      <c r="B7" s="290"/>
      <c r="C7" s="291"/>
      <c r="D7" s="291"/>
      <c r="E7" s="291"/>
      <c r="F7" s="291"/>
      <c r="G7" s="291"/>
      <c r="H7" s="291"/>
      <c r="I7" s="291"/>
      <c r="J7" s="292"/>
      <c r="K7" s="4"/>
      <c r="L7" s="4"/>
      <c r="M7" s="4"/>
      <c r="N7" s="4"/>
      <c r="O7" s="4"/>
      <c r="P7" s="118"/>
      <c r="R7" s="213"/>
      <c r="S7" s="288" t="str">
        <f>IF((K8-SUM(M8:O8))=0,"ＯＫ","エラー")</f>
        <v>ＯＫ</v>
      </c>
    </row>
    <row r="8" spans="1:19" ht="19.899999999999999" customHeight="1">
      <c r="A8" s="8"/>
      <c r="B8" s="5" t="s">
        <v>11</v>
      </c>
      <c r="C8" s="9"/>
      <c r="D8" s="9"/>
      <c r="E8" s="5" t="s">
        <v>11</v>
      </c>
      <c r="F8" s="9"/>
      <c r="G8" s="9"/>
      <c r="H8" s="5" t="s">
        <v>11</v>
      </c>
      <c r="I8" s="9"/>
      <c r="J8" s="9"/>
      <c r="K8" s="3">
        <f>IF(I8&gt;0,A8*C8*F8*I8,IF(F8&gt;0,A8*C8*F8,A8*C8))</f>
        <v>0</v>
      </c>
      <c r="L8" s="3">
        <f>K8-O8</f>
        <v>0</v>
      </c>
      <c r="M8" s="3">
        <f>ROUNDDOWN(L8/2,0)</f>
        <v>0</v>
      </c>
      <c r="N8" s="3">
        <f>L8-M8</f>
        <v>0</v>
      </c>
      <c r="O8" s="10">
        <v>0</v>
      </c>
      <c r="P8" s="117"/>
      <c r="R8" s="214" t="str">
        <f t="shared" ref="R8" si="0">IF(K8&gt;=1000000,"相見積書提出必要",IF(K8&gt;=100000,"見積書提出必要",""))</f>
        <v/>
      </c>
      <c r="S8" s="289"/>
    </row>
    <row r="9" spans="1:19" ht="19.899999999999999" customHeight="1">
      <c r="A9" s="7" t="s">
        <v>9</v>
      </c>
      <c r="B9" s="290"/>
      <c r="C9" s="291"/>
      <c r="D9" s="291"/>
      <c r="E9" s="291"/>
      <c r="F9" s="291"/>
      <c r="G9" s="291"/>
      <c r="H9" s="291"/>
      <c r="I9" s="291"/>
      <c r="J9" s="292"/>
      <c r="K9" s="4"/>
      <c r="L9" s="4"/>
      <c r="M9" s="4"/>
      <c r="N9" s="4"/>
      <c r="O9" s="4"/>
      <c r="P9" s="118"/>
      <c r="R9" s="213"/>
      <c r="S9" s="288" t="str">
        <f>IF((K10-SUM(M10:O10))=0,"ＯＫ","エラー")</f>
        <v>ＯＫ</v>
      </c>
    </row>
    <row r="10" spans="1:19" ht="19.899999999999999"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17"/>
      <c r="R10" s="214" t="str">
        <f t="shared" ref="R10" si="1">IF(K10&gt;=1000000,"相見積書提出必要",IF(K10&gt;=100000,"見積書提出必要",""))</f>
        <v/>
      </c>
      <c r="S10" s="289"/>
    </row>
    <row r="11" spans="1:19" ht="19.899999999999999" customHeight="1">
      <c r="A11" s="7" t="s">
        <v>9</v>
      </c>
      <c r="B11" s="290"/>
      <c r="C11" s="291"/>
      <c r="D11" s="291"/>
      <c r="E11" s="291"/>
      <c r="F11" s="291"/>
      <c r="G11" s="291"/>
      <c r="H11" s="291"/>
      <c r="I11" s="291"/>
      <c r="J11" s="292"/>
      <c r="K11" s="4"/>
      <c r="L11" s="4"/>
      <c r="M11" s="4"/>
      <c r="N11" s="4"/>
      <c r="O11" s="4"/>
      <c r="P11" s="118"/>
      <c r="R11" s="213"/>
      <c r="S11" s="288" t="str">
        <f>IF((K12-SUM(M12:O12))=0,"ＯＫ","エラー")</f>
        <v>ＯＫ</v>
      </c>
    </row>
    <row r="12" spans="1:19" ht="19.899999999999999"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17"/>
      <c r="R12" s="214" t="str">
        <f t="shared" ref="R12" si="2">IF(K12&gt;=1000000,"相見積書提出必要",IF(K12&gt;=100000,"見積書提出必要",""))</f>
        <v/>
      </c>
      <c r="S12" s="289"/>
    </row>
    <row r="13" spans="1:19" ht="19.899999999999999" customHeight="1">
      <c r="A13" s="7" t="s">
        <v>9</v>
      </c>
      <c r="B13" s="290"/>
      <c r="C13" s="291"/>
      <c r="D13" s="291"/>
      <c r="E13" s="291"/>
      <c r="F13" s="291"/>
      <c r="G13" s="291"/>
      <c r="H13" s="291"/>
      <c r="I13" s="291"/>
      <c r="J13" s="292"/>
      <c r="K13" s="4"/>
      <c r="L13" s="4"/>
      <c r="M13" s="4"/>
      <c r="N13" s="4"/>
      <c r="O13" s="4"/>
      <c r="P13" s="118"/>
      <c r="R13" s="213"/>
      <c r="S13" s="288" t="str">
        <f>IF((K14-SUM(M14:O14))=0,"ＯＫ","エラー")</f>
        <v>ＯＫ</v>
      </c>
    </row>
    <row r="14" spans="1:19" ht="19.899999999999999"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17"/>
      <c r="R14" s="214" t="str">
        <f t="shared" ref="R14" si="3">IF(K14&gt;=1000000,"相見積書提出必要",IF(K14&gt;=100000,"見積書提出必要",""))</f>
        <v/>
      </c>
      <c r="S14" s="289"/>
    </row>
    <row r="15" spans="1:19" ht="19.899999999999999" customHeight="1">
      <c r="A15" s="270" t="s">
        <v>33</v>
      </c>
      <c r="B15" s="299"/>
      <c r="C15" s="299"/>
      <c r="D15" s="299"/>
      <c r="E15" s="299"/>
      <c r="F15" s="299"/>
      <c r="G15" s="299"/>
      <c r="H15" s="299"/>
      <c r="I15" s="299"/>
      <c r="J15" s="300"/>
      <c r="K15" s="11">
        <f>SUM(K5:K14)</f>
        <v>0</v>
      </c>
      <c r="L15" s="11">
        <f>SUM(L5:L14)</f>
        <v>0</v>
      </c>
      <c r="M15" s="11">
        <f>SUM(M5:M14)</f>
        <v>0</v>
      </c>
      <c r="N15" s="11">
        <f>SUM(N5:N14)</f>
        <v>0</v>
      </c>
      <c r="O15" s="11">
        <f>SUM(O5:O14)</f>
        <v>0</v>
      </c>
      <c r="P15" s="82"/>
      <c r="S15" s="52"/>
    </row>
    <row r="16" spans="1:19" ht="19.899999999999999" customHeight="1"/>
    <row r="17" spans="1:19" ht="19.899999999999999" customHeight="1">
      <c r="A17" s="12" t="s">
        <v>96</v>
      </c>
    </row>
    <row r="18" spans="1:19" ht="19.899999999999999" customHeight="1">
      <c r="A18" s="293" t="s">
        <v>8</v>
      </c>
      <c r="B18" s="294"/>
      <c r="C18" s="294"/>
      <c r="D18" s="294"/>
      <c r="E18" s="294"/>
      <c r="F18" s="294"/>
      <c r="G18" s="294"/>
      <c r="H18" s="294"/>
      <c r="I18" s="294"/>
      <c r="J18" s="295"/>
      <c r="K18" s="263" t="s">
        <v>12</v>
      </c>
      <c r="L18" s="301" t="s">
        <v>13</v>
      </c>
      <c r="M18" s="301"/>
      <c r="N18" s="301"/>
      <c r="O18" s="72" t="s">
        <v>16</v>
      </c>
      <c r="P18" s="261" t="s">
        <v>156</v>
      </c>
      <c r="R18" s="304" t="s">
        <v>310</v>
      </c>
      <c r="S18" s="302" t="s">
        <v>97</v>
      </c>
    </row>
    <row r="19" spans="1:19" ht="19.899999999999999" customHeight="1">
      <c r="A19" s="296"/>
      <c r="B19" s="297"/>
      <c r="C19" s="297"/>
      <c r="D19" s="297"/>
      <c r="E19" s="297"/>
      <c r="F19" s="297"/>
      <c r="G19" s="297"/>
      <c r="H19" s="297"/>
      <c r="I19" s="297"/>
      <c r="J19" s="298"/>
      <c r="K19" s="263"/>
      <c r="L19" s="72" t="s">
        <v>17</v>
      </c>
      <c r="M19" s="72" t="s">
        <v>14</v>
      </c>
      <c r="N19" s="301" t="s">
        <v>15</v>
      </c>
      <c r="O19" s="301"/>
      <c r="P19" s="241"/>
      <c r="R19" s="305"/>
      <c r="S19" s="303"/>
    </row>
    <row r="20" spans="1:19" ht="19.899999999999999" customHeight="1">
      <c r="A20" s="7" t="s">
        <v>9</v>
      </c>
      <c r="B20" s="290"/>
      <c r="C20" s="291"/>
      <c r="D20" s="291"/>
      <c r="E20" s="291"/>
      <c r="F20" s="291"/>
      <c r="G20" s="291"/>
      <c r="H20" s="291"/>
      <c r="I20" s="291"/>
      <c r="J20" s="292"/>
      <c r="K20" s="4"/>
      <c r="L20" s="4"/>
      <c r="M20" s="4"/>
      <c r="N20" s="4"/>
      <c r="O20" s="4"/>
      <c r="P20" s="317"/>
      <c r="R20" s="213"/>
      <c r="S20" s="288" t="str">
        <f t="shared" ref="S20" si="4">IF((K21-SUM(M21:O21))=0,"ＯＫ","エラー")</f>
        <v>ＯＫ</v>
      </c>
    </row>
    <row r="21" spans="1:19" ht="19.899999999999999" customHeight="1">
      <c r="A21" s="8"/>
      <c r="B21" s="5" t="s">
        <v>11</v>
      </c>
      <c r="C21" s="9"/>
      <c r="D21" s="9"/>
      <c r="E21" s="5" t="s">
        <v>11</v>
      </c>
      <c r="F21" s="9"/>
      <c r="G21" s="9"/>
      <c r="H21" s="5" t="s">
        <v>11</v>
      </c>
      <c r="I21" s="9"/>
      <c r="J21" s="9"/>
      <c r="K21" s="3">
        <f>IF(I21&gt;0,A21*C21*F21*I21,IF(F21&gt;0,A21*C21*F21,A21*C21))</f>
        <v>0</v>
      </c>
      <c r="L21" s="3">
        <f>K21-O21</f>
        <v>0</v>
      </c>
      <c r="M21" s="3">
        <f>ROUNDDOWN(L21/2,0)</f>
        <v>0</v>
      </c>
      <c r="N21" s="3">
        <f>L21-M21</f>
        <v>0</v>
      </c>
      <c r="O21" s="10">
        <v>0</v>
      </c>
      <c r="P21" s="318"/>
      <c r="R21" s="214" t="str">
        <f>IF(K21&gt;=1000000,"相見積書提出必要",IF(K21&gt;=100000,"見積書提出必要",""))</f>
        <v/>
      </c>
      <c r="S21" s="289"/>
    </row>
    <row r="22" spans="1:19" ht="19.899999999999999" customHeight="1">
      <c r="A22" s="7" t="s">
        <v>9</v>
      </c>
      <c r="B22" s="290"/>
      <c r="C22" s="291"/>
      <c r="D22" s="291"/>
      <c r="E22" s="291"/>
      <c r="F22" s="291"/>
      <c r="G22" s="291"/>
      <c r="H22" s="291"/>
      <c r="I22" s="291"/>
      <c r="J22" s="292"/>
      <c r="K22" s="4"/>
      <c r="L22" s="4"/>
      <c r="M22" s="4"/>
      <c r="N22" s="4"/>
      <c r="O22" s="4"/>
      <c r="P22" s="317"/>
      <c r="R22" s="213"/>
      <c r="S22" s="288" t="str">
        <f t="shared" ref="S22" si="5">IF((K23-SUM(M23:O23))=0,"ＯＫ","エラー")</f>
        <v>ＯＫ</v>
      </c>
    </row>
    <row r="23" spans="1:19" ht="19.899999999999999" customHeight="1">
      <c r="A23" s="8"/>
      <c r="B23" s="5" t="s">
        <v>11</v>
      </c>
      <c r="C23" s="9"/>
      <c r="D23" s="9"/>
      <c r="E23" s="5" t="s">
        <v>11</v>
      </c>
      <c r="F23" s="9"/>
      <c r="G23" s="9"/>
      <c r="H23" s="5" t="s">
        <v>11</v>
      </c>
      <c r="I23" s="9"/>
      <c r="J23" s="9"/>
      <c r="K23" s="3">
        <f>IF(I23&gt;0,A23*C23*F23*I23,IF(F23&gt;0,A23*C23*F23,A23*C23))</f>
        <v>0</v>
      </c>
      <c r="L23" s="3">
        <f>K23-O23</f>
        <v>0</v>
      </c>
      <c r="M23" s="3">
        <f>ROUNDDOWN(L23/2,0)</f>
        <v>0</v>
      </c>
      <c r="N23" s="3">
        <f>L23-M23</f>
        <v>0</v>
      </c>
      <c r="O23" s="10">
        <v>0</v>
      </c>
      <c r="P23" s="318"/>
      <c r="R23" s="214" t="str">
        <f t="shared" ref="R23" si="6">IF(K23&gt;=1000000,"相見積書提出必要",IF(K23&gt;=100000,"見積書提出必要",""))</f>
        <v/>
      </c>
      <c r="S23" s="289"/>
    </row>
    <row r="24" spans="1:19" ht="19.899999999999999" customHeight="1">
      <c r="A24" s="7" t="s">
        <v>9</v>
      </c>
      <c r="B24" s="290"/>
      <c r="C24" s="291"/>
      <c r="D24" s="291"/>
      <c r="E24" s="291"/>
      <c r="F24" s="291"/>
      <c r="G24" s="291"/>
      <c r="H24" s="291"/>
      <c r="I24" s="291"/>
      <c r="J24" s="292"/>
      <c r="K24" s="4"/>
      <c r="L24" s="4"/>
      <c r="M24" s="4"/>
      <c r="N24" s="4"/>
      <c r="O24" s="4"/>
      <c r="P24" s="317"/>
      <c r="R24" s="213"/>
      <c r="S24" s="288" t="str">
        <f t="shared" ref="S24" si="7">IF((K25-SUM(M25:O25))=0,"ＯＫ","エラー")</f>
        <v>ＯＫ</v>
      </c>
    </row>
    <row r="25" spans="1:19" ht="19.899999999999999" customHeight="1">
      <c r="A25" s="8"/>
      <c r="B25" s="5" t="s">
        <v>11</v>
      </c>
      <c r="C25" s="9"/>
      <c r="D25" s="9"/>
      <c r="E25" s="5" t="s">
        <v>11</v>
      </c>
      <c r="F25" s="9"/>
      <c r="G25" s="9"/>
      <c r="H25" s="5" t="s">
        <v>11</v>
      </c>
      <c r="I25" s="9"/>
      <c r="J25" s="9"/>
      <c r="K25" s="3">
        <f>IF(I25&gt;0,A25*C25*F25*I25,IF(F25&gt;0,A25*C25*F25,A25*C25))</f>
        <v>0</v>
      </c>
      <c r="L25" s="3">
        <f>K25-O25</f>
        <v>0</v>
      </c>
      <c r="M25" s="3">
        <f>ROUNDDOWN(L25/2,0)</f>
        <v>0</v>
      </c>
      <c r="N25" s="3">
        <f>L25-M25</f>
        <v>0</v>
      </c>
      <c r="O25" s="10">
        <v>0</v>
      </c>
      <c r="P25" s="318"/>
      <c r="R25" s="214" t="str">
        <f t="shared" ref="R25" si="8">IF(K25&gt;=1000000,"相見積書提出必要",IF(K25&gt;=100000,"見積書提出必要",""))</f>
        <v/>
      </c>
      <c r="S25" s="289"/>
    </row>
    <row r="26" spans="1:19" ht="19.899999999999999" customHeight="1">
      <c r="A26" s="7" t="s">
        <v>9</v>
      </c>
      <c r="B26" s="290"/>
      <c r="C26" s="291"/>
      <c r="D26" s="291"/>
      <c r="E26" s="291"/>
      <c r="F26" s="291"/>
      <c r="G26" s="291"/>
      <c r="H26" s="291"/>
      <c r="I26" s="291"/>
      <c r="J26" s="292"/>
      <c r="K26" s="4"/>
      <c r="L26" s="4"/>
      <c r="M26" s="4"/>
      <c r="N26" s="4"/>
      <c r="O26" s="4"/>
      <c r="P26" s="317"/>
      <c r="R26" s="213"/>
      <c r="S26" s="288" t="str">
        <f t="shared" ref="S26" si="9">IF((K27-SUM(M27:O27))=0,"ＯＫ","エラー")</f>
        <v>ＯＫ</v>
      </c>
    </row>
    <row r="27" spans="1:19" ht="19.899999999999999"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18"/>
      <c r="R27" s="214" t="str">
        <f t="shared" ref="R27" si="10">IF(K27&gt;=1000000,"相見積書提出必要",IF(K27&gt;=100000,"見積書提出必要",""))</f>
        <v/>
      </c>
      <c r="S27" s="289"/>
    </row>
    <row r="28" spans="1:19" ht="19.899999999999999" customHeight="1">
      <c r="A28" s="7" t="s">
        <v>9</v>
      </c>
      <c r="B28" s="290"/>
      <c r="C28" s="291"/>
      <c r="D28" s="291"/>
      <c r="E28" s="291"/>
      <c r="F28" s="291"/>
      <c r="G28" s="291"/>
      <c r="H28" s="291"/>
      <c r="I28" s="291"/>
      <c r="J28" s="292"/>
      <c r="K28" s="4"/>
      <c r="L28" s="4"/>
      <c r="M28" s="4"/>
      <c r="N28" s="4"/>
      <c r="O28" s="4"/>
      <c r="P28" s="317"/>
      <c r="R28" s="213"/>
      <c r="S28" s="288" t="str">
        <f t="shared" ref="S28" si="11">IF((K29-SUM(M29:O29))=0,"ＯＫ","エラー")</f>
        <v>ＯＫ</v>
      </c>
    </row>
    <row r="29" spans="1:19" ht="19.899999999999999"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18"/>
      <c r="R29" s="214" t="str">
        <f t="shared" ref="R29" si="12">IF(K29&gt;=1000000,"相見積書提出必要",IF(K29&gt;=100000,"見積書提出必要",""))</f>
        <v/>
      </c>
      <c r="S29" s="289"/>
    </row>
    <row r="30" spans="1:19" ht="19.899999999999999" customHeight="1">
      <c r="A30" s="270" t="s">
        <v>33</v>
      </c>
      <c r="B30" s="299"/>
      <c r="C30" s="299"/>
      <c r="D30" s="299"/>
      <c r="E30" s="299"/>
      <c r="F30" s="299"/>
      <c r="G30" s="299"/>
      <c r="H30" s="299"/>
      <c r="I30" s="299"/>
      <c r="J30" s="300"/>
      <c r="K30" s="11">
        <f>SUM(K20:K29)</f>
        <v>0</v>
      </c>
      <c r="L30" s="11">
        <f>SUM(L20:L29)</f>
        <v>0</v>
      </c>
      <c r="M30" s="11">
        <f>SUM(M20:M29)</f>
        <v>0</v>
      </c>
      <c r="N30" s="11">
        <f>SUM(N20:N29)</f>
        <v>0</v>
      </c>
      <c r="O30" s="11">
        <f>SUM(O20:O29)</f>
        <v>0</v>
      </c>
      <c r="P30" s="11"/>
    </row>
    <row r="31" spans="1:19" ht="19.899999999999999" customHeight="1" thickBot="1"/>
    <row r="32" spans="1:19" ht="19.899999999999999" customHeight="1" thickBot="1">
      <c r="A32" s="309" t="s">
        <v>110</v>
      </c>
      <c r="B32" s="310"/>
      <c r="C32" s="310"/>
      <c r="D32" s="310"/>
      <c r="E32" s="310"/>
      <c r="F32" s="310"/>
      <c r="G32" s="310"/>
      <c r="H32" s="310"/>
      <c r="I32" s="310"/>
      <c r="J32" s="311"/>
      <c r="K32" s="50">
        <f>K15+K30</f>
        <v>0</v>
      </c>
      <c r="L32" s="50">
        <f t="shared" ref="L32:O32" si="13">L15+L30</f>
        <v>0</v>
      </c>
      <c r="M32" s="50">
        <f t="shared" si="13"/>
        <v>0</v>
      </c>
      <c r="N32" s="50">
        <f t="shared" si="13"/>
        <v>0</v>
      </c>
      <c r="O32" s="51">
        <f t="shared" si="13"/>
        <v>0</v>
      </c>
      <c r="P32" s="82"/>
      <c r="S32" s="66" t="str">
        <f>IF(L32&gt;20000000,"補助上限額オーバー！","ＯＫ")</f>
        <v>ＯＫ</v>
      </c>
    </row>
    <row r="33" spans="1:12" ht="19.899999999999999" customHeight="1">
      <c r="A33" s="2" t="s">
        <v>157</v>
      </c>
    </row>
    <row r="34" spans="1:12" ht="19.899999999999999" customHeight="1"/>
    <row r="35" spans="1:12" ht="19.899999999999999" customHeight="1"/>
    <row r="36" spans="1:12" ht="19.899999999999999" customHeight="1">
      <c r="A36" s="2" t="s">
        <v>98</v>
      </c>
    </row>
    <row r="37" spans="1:12" ht="19.899999999999999" customHeight="1">
      <c r="A37" s="2" t="s">
        <v>125</v>
      </c>
    </row>
    <row r="38" spans="1:12" ht="19.899999999999999" customHeight="1">
      <c r="A38" s="2" t="s">
        <v>158</v>
      </c>
    </row>
    <row r="39" spans="1:12" ht="19.899999999999999" customHeight="1">
      <c r="A39" s="2" t="s">
        <v>112</v>
      </c>
    </row>
    <row r="40" spans="1:12" ht="19.899999999999999" customHeight="1"/>
    <row r="41" spans="1:12" ht="19.899999999999999" customHeight="1">
      <c r="A41" s="270" t="s">
        <v>99</v>
      </c>
      <c r="B41" s="322"/>
      <c r="C41" s="322"/>
      <c r="D41" s="322"/>
      <c r="E41" s="271"/>
      <c r="F41" s="323"/>
      <c r="G41" s="324"/>
      <c r="H41" s="325"/>
      <c r="I41" s="325"/>
      <c r="J41" s="325"/>
      <c r="K41" s="326"/>
    </row>
    <row r="42" spans="1:12" ht="19.899999999999999" customHeight="1"/>
    <row r="43" spans="1:12" ht="19.899999999999999" customHeight="1">
      <c r="A43" s="2" t="s">
        <v>100</v>
      </c>
      <c r="B43" s="321"/>
      <c r="C43" s="321"/>
      <c r="D43" s="321"/>
      <c r="E43" s="321"/>
      <c r="F43" s="321"/>
      <c r="G43" s="321"/>
      <c r="H43" s="321"/>
      <c r="I43" s="321"/>
      <c r="J43" s="321"/>
      <c r="K43" s="321"/>
      <c r="L43" s="321"/>
    </row>
    <row r="44" spans="1:12" ht="19.899999999999999" customHeight="1">
      <c r="A44" s="270" t="s">
        <v>101</v>
      </c>
      <c r="B44" s="299"/>
      <c r="C44" s="299"/>
      <c r="D44" s="299"/>
      <c r="E44" s="299"/>
      <c r="F44" s="299"/>
      <c r="G44" s="299"/>
      <c r="H44" s="299"/>
      <c r="I44" s="299"/>
      <c r="J44" s="86"/>
      <c r="K44" s="74" t="s">
        <v>106</v>
      </c>
      <c r="L44" s="74" t="s">
        <v>107</v>
      </c>
    </row>
    <row r="45" spans="1:12" ht="19.899999999999999" customHeight="1">
      <c r="A45" s="314" t="s">
        <v>104</v>
      </c>
      <c r="B45" s="48"/>
      <c r="C45" s="48"/>
      <c r="D45" s="48"/>
      <c r="E45" s="48"/>
      <c r="F45" s="48"/>
      <c r="G45" s="48"/>
      <c r="H45" s="48"/>
      <c r="I45" s="48"/>
      <c r="J45" s="48"/>
      <c r="K45" s="319"/>
      <c r="L45" s="320"/>
    </row>
    <row r="46" spans="1:12" ht="19.899999999999999" customHeight="1">
      <c r="A46" s="315"/>
      <c r="K46" s="320"/>
      <c r="L46" s="320"/>
    </row>
    <row r="47" spans="1:12" ht="19.899999999999999" customHeight="1">
      <c r="A47" s="316"/>
      <c r="B47" s="49" t="s">
        <v>102</v>
      </c>
      <c r="C47" s="49"/>
      <c r="D47" s="49"/>
      <c r="E47" s="312"/>
      <c r="F47" s="313"/>
      <c r="G47" s="313"/>
      <c r="H47" s="49" t="s">
        <v>103</v>
      </c>
      <c r="I47" s="49"/>
      <c r="J47" s="49"/>
      <c r="K47" s="320"/>
      <c r="L47" s="320"/>
    </row>
    <row r="48" spans="1:12" ht="30" customHeight="1">
      <c r="A48" s="306" t="s">
        <v>105</v>
      </c>
      <c r="B48" s="248"/>
      <c r="C48" s="248"/>
      <c r="D48" s="248"/>
      <c r="E48" s="248"/>
      <c r="F48" s="248"/>
      <c r="G48" s="248"/>
      <c r="H48" s="248"/>
      <c r="I48" s="248"/>
      <c r="J48" s="300"/>
      <c r="K48" s="319"/>
      <c r="L48" s="320"/>
    </row>
    <row r="49" spans="1:12" ht="30" customHeight="1">
      <c r="A49" s="306" t="s">
        <v>108</v>
      </c>
      <c r="B49" s="307"/>
      <c r="C49" s="307"/>
      <c r="D49" s="307"/>
      <c r="E49" s="307"/>
      <c r="F49" s="307"/>
      <c r="G49" s="307"/>
      <c r="H49" s="307"/>
      <c r="I49" s="307"/>
      <c r="J49" s="300"/>
      <c r="K49" s="126"/>
      <c r="L49" s="126"/>
    </row>
    <row r="50" spans="1:12" ht="30" customHeight="1">
      <c r="A50" s="306" t="s">
        <v>109</v>
      </c>
      <c r="B50" s="308"/>
      <c r="C50" s="308"/>
      <c r="D50" s="308"/>
      <c r="E50" s="308"/>
      <c r="F50" s="308"/>
      <c r="G50" s="308"/>
      <c r="H50" s="308"/>
      <c r="I50" s="308"/>
      <c r="J50" s="300"/>
      <c r="K50" s="127" t="e">
        <f>K49/K45</f>
        <v>#DIV/0!</v>
      </c>
      <c r="L50" s="127" t="e">
        <f>L49/K45</f>
        <v>#DIV/0!</v>
      </c>
    </row>
    <row r="51" spans="1:12" ht="19.899999999999999" customHeight="1"/>
    <row r="52" spans="1:12" ht="19.899999999999999" customHeight="1">
      <c r="A52" s="2" t="s">
        <v>111</v>
      </c>
      <c r="B52" s="321"/>
      <c r="C52" s="321"/>
      <c r="D52" s="321"/>
      <c r="E52" s="321"/>
      <c r="F52" s="321"/>
      <c r="G52" s="321"/>
      <c r="H52" s="321"/>
      <c r="I52" s="321"/>
      <c r="J52" s="321"/>
      <c r="K52" s="321"/>
      <c r="L52" s="321"/>
    </row>
    <row r="53" spans="1:12" ht="19.899999999999999" customHeight="1">
      <c r="A53" s="270" t="s">
        <v>101</v>
      </c>
      <c r="B53" s="299"/>
      <c r="C53" s="299"/>
      <c r="D53" s="299"/>
      <c r="E53" s="299"/>
      <c r="F53" s="299"/>
      <c r="G53" s="299"/>
      <c r="H53" s="299"/>
      <c r="I53" s="299"/>
      <c r="J53" s="300"/>
      <c r="K53" s="74" t="s">
        <v>106</v>
      </c>
      <c r="L53" s="74" t="s">
        <v>107</v>
      </c>
    </row>
    <row r="54" spans="1:12" ht="19.899999999999999" customHeight="1">
      <c r="A54" s="314" t="s">
        <v>104</v>
      </c>
      <c r="B54" s="48"/>
      <c r="C54" s="48"/>
      <c r="D54" s="48"/>
      <c r="E54" s="48"/>
      <c r="F54" s="48"/>
      <c r="G54" s="48"/>
      <c r="H54" s="48"/>
      <c r="I54" s="48"/>
      <c r="J54" s="48"/>
      <c r="K54" s="319"/>
      <c r="L54" s="320"/>
    </row>
    <row r="55" spans="1:12" ht="19.899999999999999" customHeight="1">
      <c r="A55" s="315"/>
      <c r="K55" s="320"/>
      <c r="L55" s="320"/>
    </row>
    <row r="56" spans="1:12" ht="19.899999999999999" customHeight="1">
      <c r="A56" s="316"/>
      <c r="B56" s="49" t="s">
        <v>102</v>
      </c>
      <c r="C56" s="49"/>
      <c r="D56" s="49"/>
      <c r="E56" s="312"/>
      <c r="F56" s="313"/>
      <c r="G56" s="313"/>
      <c r="H56" s="49" t="s">
        <v>103</v>
      </c>
      <c r="I56" s="49"/>
      <c r="J56" s="49"/>
      <c r="K56" s="320"/>
      <c r="L56" s="320"/>
    </row>
    <row r="57" spans="1:12" ht="30" customHeight="1">
      <c r="A57" s="306" t="s">
        <v>105</v>
      </c>
      <c r="B57" s="248"/>
      <c r="C57" s="248"/>
      <c r="D57" s="248"/>
      <c r="E57" s="248"/>
      <c r="F57" s="248"/>
      <c r="G57" s="248"/>
      <c r="H57" s="248"/>
      <c r="I57" s="248"/>
      <c r="J57" s="300"/>
      <c r="K57" s="319"/>
      <c r="L57" s="320"/>
    </row>
    <row r="58" spans="1:12" ht="30" customHeight="1">
      <c r="A58" s="306" t="s">
        <v>108</v>
      </c>
      <c r="B58" s="307"/>
      <c r="C58" s="307"/>
      <c r="D58" s="307"/>
      <c r="E58" s="307"/>
      <c r="F58" s="307"/>
      <c r="G58" s="307"/>
      <c r="H58" s="307"/>
      <c r="I58" s="307"/>
      <c r="J58" s="300"/>
      <c r="K58" s="126"/>
      <c r="L58" s="126"/>
    </row>
    <row r="59" spans="1:12" ht="30" customHeight="1">
      <c r="A59" s="306" t="s">
        <v>109</v>
      </c>
      <c r="B59" s="308"/>
      <c r="C59" s="308"/>
      <c r="D59" s="308"/>
      <c r="E59" s="308"/>
      <c r="F59" s="308"/>
      <c r="G59" s="308"/>
      <c r="H59" s="308"/>
      <c r="I59" s="308"/>
      <c r="J59" s="300"/>
      <c r="K59" s="127" t="e">
        <f>K58/K54</f>
        <v>#DIV/0!</v>
      </c>
      <c r="L59" s="127" t="e">
        <f>L58/K54</f>
        <v>#DIV/0!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K57:L57"/>
    <mergeCell ref="S28:S29"/>
    <mergeCell ref="B52:L52"/>
    <mergeCell ref="A54:A56"/>
    <mergeCell ref="K54:L56"/>
    <mergeCell ref="E56:G56"/>
    <mergeCell ref="A48:J48"/>
    <mergeCell ref="A49:J49"/>
    <mergeCell ref="A50:J50"/>
    <mergeCell ref="K45:L47"/>
    <mergeCell ref="K48:L48"/>
    <mergeCell ref="A41:E41"/>
    <mergeCell ref="F41:K41"/>
    <mergeCell ref="B43:L43"/>
    <mergeCell ref="A44:I44"/>
    <mergeCell ref="A53:J53"/>
    <mergeCell ref="S24:S25"/>
    <mergeCell ref="S26:S27"/>
    <mergeCell ref="P24:P25"/>
    <mergeCell ref="P26:P27"/>
    <mergeCell ref="P28:P29"/>
    <mergeCell ref="K3:K4"/>
    <mergeCell ref="L3:N3"/>
    <mergeCell ref="S3:S4"/>
    <mergeCell ref="N4:O4"/>
    <mergeCell ref="A3:J4"/>
    <mergeCell ref="R3:R4"/>
    <mergeCell ref="S5:S6"/>
    <mergeCell ref="P18:P19"/>
    <mergeCell ref="P20:P21"/>
    <mergeCell ref="P22:P23"/>
    <mergeCell ref="K18:K19"/>
    <mergeCell ref="L18:N18"/>
    <mergeCell ref="N19:O19"/>
    <mergeCell ref="S22:S23"/>
    <mergeCell ref="S7:S8"/>
    <mergeCell ref="S9:S10"/>
    <mergeCell ref="S11:S12"/>
    <mergeCell ref="S13:S14"/>
    <mergeCell ref="S20:S21"/>
    <mergeCell ref="S18:S19"/>
    <mergeCell ref="R18:R19"/>
    <mergeCell ref="A15:J15"/>
    <mergeCell ref="A18:J19"/>
    <mergeCell ref="A30:J30"/>
    <mergeCell ref="A32:J32"/>
    <mergeCell ref="E47:G47"/>
    <mergeCell ref="B22:J22"/>
    <mergeCell ref="B20:J20"/>
    <mergeCell ref="A45:A47"/>
    <mergeCell ref="A57:J57"/>
    <mergeCell ref="A58:J58"/>
    <mergeCell ref="A59:J59"/>
    <mergeCell ref="B24:J24"/>
    <mergeCell ref="B26:J26"/>
    <mergeCell ref="B28:J28"/>
    <mergeCell ref="B13:J13"/>
    <mergeCell ref="B11:J11"/>
    <mergeCell ref="B9:J9"/>
    <mergeCell ref="B7:J7"/>
    <mergeCell ref="B5:J5"/>
  </mergeCells>
  <phoneticPr fontId="6"/>
  <conditionalFormatting sqref="S32">
    <cfRule type="cellIs" dxfId="49" priority="1" operator="equal">
      <formula>"補助上限額オーバー！"</formula>
    </cfRule>
  </conditionalFormatting>
  <dataValidations count="2">
    <dataValidation type="whole" operator="greaterThanOrEqual" allowBlank="1" showInputMessage="1" showErrorMessage="1" error="整数を入力してください。" sqref="A27 F8 I8 O6:P6 A6 C8 C29 I10 O8:P8 A8 C10 F27 F10 F12 I27 O10:P10 A10 C12 I12 O12:P12 A12 C14 F14 I14 O29 F29 I21 O14:P14 A14 C21 F21 F23 I29 O25 A21 C23 I23 I25 O21 A23 C25 F25 O27 C6 F6 O23 A25 C27 A29 I6" xr:uid="{9D4FFB90-6060-48E9-B207-4C21FF1FE325}">
      <formula1>0</formula1>
    </dataValidation>
    <dataValidation operator="greaterThanOrEqual" allowBlank="1" showInputMessage="1" showErrorMessage="1" error="整数を入力してください。" sqref="D29 D6 D8 D10 D12 D14 D21 D23 D25 D27 B24:I24 J25 B28:I28 B22:I22 B20:I20 B13:I13 B11:I11 B9:I9 B7:I7 G27 G29 G6 G8 G10 G12 G14 G21 G23 G25 B26:I26 J27 J29 J6 J8 J10 J12 J14 J21 J23 B5:I5" xr:uid="{3BB9ECC3-F393-455C-BF07-36BE103CE249}"/>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7175" r:id="rId5" name="Check Box 7">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7179" r:id="rId6" name="Check Box 11">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7180" r:id="rId7" name="Check Box 12">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F4B4D4-09F2-4ADE-9549-F61F62FD0227}">
          <x14:formula1>
            <xm:f>リスト!$C$4</xm:f>
          </x14:formula1>
          <xm:sqref>A5 A28 A26 A24 A22 A20 A13 A11 A9 A7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E72A-943F-4482-80BF-1EDE2E86FF56}">
  <sheetPr>
    <tabColor theme="9" tint="0.59999389629810485"/>
  </sheetPr>
  <dimension ref="A2:J25"/>
  <sheetViews>
    <sheetView showGridLines="0" view="pageBreakPreview" zoomScaleNormal="100" zoomScaleSheetLayoutView="100" workbookViewId="0">
      <selection activeCell="F19" sqref="F19:G19"/>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6384" width="8.75" style="53"/>
  </cols>
  <sheetData>
    <row r="2" spans="1:10">
      <c r="A2" s="54" t="s">
        <v>113</v>
      </c>
      <c r="B2" s="54"/>
      <c r="E2" s="54"/>
      <c r="F2" s="54"/>
      <c r="G2" s="54"/>
      <c r="H2" s="54"/>
      <c r="I2" s="54"/>
      <c r="J2" s="119"/>
    </row>
    <row r="3" spans="1:10">
      <c r="A3" s="119" t="s">
        <v>243</v>
      </c>
    </row>
    <row r="5" spans="1:10" ht="19.5" thickBot="1">
      <c r="A5" s="56" t="s">
        <v>114</v>
      </c>
      <c r="B5" s="329"/>
      <c r="C5" s="329"/>
      <c r="D5" s="329"/>
      <c r="E5" s="329"/>
      <c r="F5" s="329"/>
      <c r="G5" s="329"/>
      <c r="H5" s="329"/>
      <c r="I5" s="329"/>
      <c r="J5" s="329"/>
    </row>
    <row r="6" spans="1:10">
      <c r="A6" s="330" t="s">
        <v>115</v>
      </c>
      <c r="B6" s="331"/>
      <c r="C6" s="331"/>
      <c r="D6" s="331"/>
      <c r="E6" s="332"/>
      <c r="F6" s="330" t="s">
        <v>116</v>
      </c>
      <c r="G6" s="331"/>
      <c r="H6" s="331"/>
      <c r="I6" s="331"/>
      <c r="J6" s="332"/>
    </row>
    <row r="7" spans="1:10" ht="49.5">
      <c r="A7" s="333" t="s">
        <v>117</v>
      </c>
      <c r="B7" s="334"/>
      <c r="C7" s="75" t="s">
        <v>118</v>
      </c>
      <c r="D7" s="76" t="s">
        <v>123</v>
      </c>
      <c r="E7" s="77" t="s">
        <v>124</v>
      </c>
      <c r="F7" s="333" t="s">
        <v>117</v>
      </c>
      <c r="G7" s="334"/>
      <c r="H7" s="75" t="s">
        <v>118</v>
      </c>
      <c r="I7" s="76" t="s">
        <v>123</v>
      </c>
      <c r="J7" s="77" t="s">
        <v>124</v>
      </c>
    </row>
    <row r="8" spans="1:10">
      <c r="A8" s="327"/>
      <c r="B8" s="328"/>
      <c r="C8" s="62"/>
      <c r="D8" s="63"/>
      <c r="E8" s="57">
        <f>C8*D8</f>
        <v>0</v>
      </c>
      <c r="F8" s="327"/>
      <c r="G8" s="328"/>
      <c r="H8" s="62"/>
      <c r="I8" s="63"/>
      <c r="J8" s="57">
        <f>H8*I8</f>
        <v>0</v>
      </c>
    </row>
    <row r="9" spans="1:10">
      <c r="A9" s="327"/>
      <c r="B9" s="328"/>
      <c r="C9" s="62"/>
      <c r="D9" s="63"/>
      <c r="E9" s="57">
        <f>C9*D9</f>
        <v>0</v>
      </c>
      <c r="F9" s="327"/>
      <c r="G9" s="328"/>
      <c r="H9" s="62"/>
      <c r="I9" s="63"/>
      <c r="J9" s="57">
        <f>H9*I9</f>
        <v>0</v>
      </c>
    </row>
    <row r="10" spans="1:10">
      <c r="A10" s="327"/>
      <c r="B10" s="328"/>
      <c r="C10" s="62"/>
      <c r="D10" s="63"/>
      <c r="E10" s="57">
        <f t="shared" ref="E10:E13" si="0">C10*D10</f>
        <v>0</v>
      </c>
      <c r="F10" s="327"/>
      <c r="G10" s="328"/>
      <c r="H10" s="62"/>
      <c r="I10" s="63"/>
      <c r="J10" s="57">
        <f t="shared" ref="J10:J13" si="1">H10*I10</f>
        <v>0</v>
      </c>
    </row>
    <row r="11" spans="1:10">
      <c r="A11" s="327"/>
      <c r="B11" s="328"/>
      <c r="C11" s="62"/>
      <c r="D11" s="63"/>
      <c r="E11" s="57">
        <f t="shared" si="0"/>
        <v>0</v>
      </c>
      <c r="F11" s="327"/>
      <c r="G11" s="328"/>
      <c r="H11" s="62"/>
      <c r="I11" s="63"/>
      <c r="J11" s="57">
        <f t="shared" si="1"/>
        <v>0</v>
      </c>
    </row>
    <row r="12" spans="1:10">
      <c r="A12" s="327"/>
      <c r="B12" s="328"/>
      <c r="C12" s="62"/>
      <c r="D12" s="63"/>
      <c r="E12" s="57">
        <f t="shared" si="0"/>
        <v>0</v>
      </c>
      <c r="F12" s="327"/>
      <c r="G12" s="328"/>
      <c r="H12" s="62"/>
      <c r="I12" s="63"/>
      <c r="J12" s="57">
        <f t="shared" si="1"/>
        <v>0</v>
      </c>
    </row>
    <row r="13" spans="1:10" ht="19.5" thickBot="1">
      <c r="A13" s="335"/>
      <c r="B13" s="336"/>
      <c r="C13" s="64"/>
      <c r="D13" s="65"/>
      <c r="E13" s="58">
        <f t="shared" si="0"/>
        <v>0</v>
      </c>
      <c r="F13" s="335"/>
      <c r="G13" s="336"/>
      <c r="H13" s="62"/>
      <c r="I13" s="63"/>
      <c r="J13" s="58">
        <f t="shared" si="1"/>
        <v>0</v>
      </c>
    </row>
    <row r="14" spans="1:10" ht="19.5" thickBot="1">
      <c r="A14" s="337" t="s">
        <v>121</v>
      </c>
      <c r="B14" s="338"/>
      <c r="C14" s="59">
        <f>SUM(C8:C13)</f>
        <v>0</v>
      </c>
      <c r="D14" s="60"/>
      <c r="E14" s="61">
        <f>SUM(E8:E13)</f>
        <v>0</v>
      </c>
      <c r="F14" s="337" t="s">
        <v>121</v>
      </c>
      <c r="G14" s="338"/>
      <c r="H14" s="59">
        <f t="shared" ref="H14:J14" si="2">SUM(H8:H13)</f>
        <v>0</v>
      </c>
      <c r="I14" s="60"/>
      <c r="J14" s="61">
        <f t="shared" si="2"/>
        <v>0</v>
      </c>
    </row>
    <row r="16" spans="1:10" ht="19.5" thickBot="1">
      <c r="A16" s="56" t="s">
        <v>122</v>
      </c>
      <c r="B16" s="339"/>
      <c r="C16" s="339"/>
      <c r="D16" s="339"/>
      <c r="E16" s="339"/>
      <c r="F16" s="339"/>
      <c r="G16" s="339"/>
      <c r="H16" s="339"/>
      <c r="I16" s="339"/>
      <c r="J16" s="339"/>
    </row>
    <row r="17" spans="1:10">
      <c r="A17" s="330" t="s">
        <v>115</v>
      </c>
      <c r="B17" s="331"/>
      <c r="C17" s="331"/>
      <c r="D17" s="331"/>
      <c r="E17" s="332"/>
      <c r="F17" s="330" t="s">
        <v>116</v>
      </c>
      <c r="G17" s="331"/>
      <c r="H17" s="331"/>
      <c r="I17" s="331"/>
      <c r="J17" s="332"/>
    </row>
    <row r="18" spans="1:10" ht="49.5">
      <c r="A18" s="333" t="s">
        <v>117</v>
      </c>
      <c r="B18" s="334"/>
      <c r="C18" s="75" t="s">
        <v>118</v>
      </c>
      <c r="D18" s="76" t="s">
        <v>119</v>
      </c>
      <c r="E18" s="77" t="s">
        <v>120</v>
      </c>
      <c r="F18" s="333" t="s">
        <v>117</v>
      </c>
      <c r="G18" s="334"/>
      <c r="H18" s="75" t="s">
        <v>118</v>
      </c>
      <c r="I18" s="76" t="s">
        <v>119</v>
      </c>
      <c r="J18" s="77" t="s">
        <v>120</v>
      </c>
    </row>
    <row r="19" spans="1:10">
      <c r="A19" s="327"/>
      <c r="B19" s="328"/>
      <c r="C19" s="62"/>
      <c r="D19" s="63"/>
      <c r="E19" s="57">
        <f>C19*D19</f>
        <v>0</v>
      </c>
      <c r="F19" s="327"/>
      <c r="G19" s="328"/>
      <c r="H19" s="62"/>
      <c r="I19" s="63"/>
      <c r="J19" s="57">
        <f>H19*I19</f>
        <v>0</v>
      </c>
    </row>
    <row r="20" spans="1:10">
      <c r="A20" s="327"/>
      <c r="B20" s="328"/>
      <c r="C20" s="62"/>
      <c r="D20" s="63"/>
      <c r="E20" s="57">
        <f>C20*D20</f>
        <v>0</v>
      </c>
      <c r="F20" s="327"/>
      <c r="G20" s="328"/>
      <c r="H20" s="62"/>
      <c r="I20" s="63"/>
      <c r="J20" s="57">
        <f>H20*I20</f>
        <v>0</v>
      </c>
    </row>
    <row r="21" spans="1:10">
      <c r="A21" s="327"/>
      <c r="B21" s="328"/>
      <c r="C21" s="62"/>
      <c r="D21" s="63"/>
      <c r="E21" s="57">
        <f t="shared" ref="E21:E24" si="3">C21*D21</f>
        <v>0</v>
      </c>
      <c r="F21" s="327"/>
      <c r="G21" s="328"/>
      <c r="H21" s="62"/>
      <c r="I21" s="63"/>
      <c r="J21" s="57">
        <f t="shared" ref="J21:J24" si="4">H21*I21</f>
        <v>0</v>
      </c>
    </row>
    <row r="22" spans="1:10">
      <c r="A22" s="327"/>
      <c r="B22" s="328"/>
      <c r="C22" s="62"/>
      <c r="D22" s="63"/>
      <c r="E22" s="57">
        <f t="shared" si="3"/>
        <v>0</v>
      </c>
      <c r="F22" s="327"/>
      <c r="G22" s="328"/>
      <c r="H22" s="62"/>
      <c r="I22" s="63"/>
      <c r="J22" s="57">
        <f t="shared" si="4"/>
        <v>0</v>
      </c>
    </row>
    <row r="23" spans="1:10">
      <c r="A23" s="327"/>
      <c r="B23" s="328"/>
      <c r="C23" s="62"/>
      <c r="D23" s="63"/>
      <c r="E23" s="57">
        <f t="shared" si="3"/>
        <v>0</v>
      </c>
      <c r="F23" s="327"/>
      <c r="G23" s="328"/>
      <c r="H23" s="62"/>
      <c r="I23" s="63"/>
      <c r="J23" s="57">
        <f t="shared" si="4"/>
        <v>0</v>
      </c>
    </row>
    <row r="24" spans="1:10" ht="19.5" thickBot="1">
      <c r="A24" s="335"/>
      <c r="B24" s="336"/>
      <c r="C24" s="64"/>
      <c r="D24" s="65"/>
      <c r="E24" s="58">
        <f t="shared" si="3"/>
        <v>0</v>
      </c>
      <c r="F24" s="335"/>
      <c r="G24" s="336"/>
      <c r="H24" s="62"/>
      <c r="I24" s="63"/>
      <c r="J24" s="58">
        <f t="shared" si="4"/>
        <v>0</v>
      </c>
    </row>
    <row r="25" spans="1:10" ht="19.5" thickBot="1">
      <c r="A25" s="337" t="s">
        <v>121</v>
      </c>
      <c r="B25" s="338"/>
      <c r="C25" s="59">
        <f>SUM(C19:C24)</f>
        <v>0</v>
      </c>
      <c r="D25" s="60"/>
      <c r="E25" s="61">
        <f>SUM(E19:E24)</f>
        <v>0</v>
      </c>
      <c r="F25" s="337" t="s">
        <v>121</v>
      </c>
      <c r="G25" s="338"/>
      <c r="H25" s="59">
        <f t="shared" ref="H25" si="5">SUM(H19:H24)</f>
        <v>0</v>
      </c>
      <c r="I25" s="60"/>
      <c r="J25" s="61">
        <f t="shared" ref="J25" si="6">SUM(J19:J24)</f>
        <v>0</v>
      </c>
    </row>
  </sheetData>
  <sheetProtection sheet="1" formatColumns="0"/>
  <mergeCells count="38">
    <mergeCell ref="A23:B23"/>
    <mergeCell ref="F23:G23"/>
    <mergeCell ref="A24:B24"/>
    <mergeCell ref="F24:G24"/>
    <mergeCell ref="A25:B25"/>
    <mergeCell ref="F25:G25"/>
    <mergeCell ref="A20:B20"/>
    <mergeCell ref="F20:G20"/>
    <mergeCell ref="A21:B21"/>
    <mergeCell ref="F21:G21"/>
    <mergeCell ref="A22:B22"/>
    <mergeCell ref="F22:G22"/>
    <mergeCell ref="A19:B19"/>
    <mergeCell ref="F19:G19"/>
    <mergeCell ref="A12:B12"/>
    <mergeCell ref="F12:G12"/>
    <mergeCell ref="A13:B13"/>
    <mergeCell ref="F13:G13"/>
    <mergeCell ref="A14:B14"/>
    <mergeCell ref="F14:G14"/>
    <mergeCell ref="B16:J16"/>
    <mergeCell ref="A17:E17"/>
    <mergeCell ref="F17:J17"/>
    <mergeCell ref="A18:B18"/>
    <mergeCell ref="F18:G18"/>
    <mergeCell ref="A9:B9"/>
    <mergeCell ref="F9:G9"/>
    <mergeCell ref="A10:B10"/>
    <mergeCell ref="F10:G10"/>
    <mergeCell ref="A11:B11"/>
    <mergeCell ref="F11:G11"/>
    <mergeCell ref="A8:B8"/>
    <mergeCell ref="F8:G8"/>
    <mergeCell ref="B5:J5"/>
    <mergeCell ref="A6:E6"/>
    <mergeCell ref="F6:J6"/>
    <mergeCell ref="A7:B7"/>
    <mergeCell ref="F7:G7"/>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7A48B-42EE-4334-BA61-6B78538B300A}">
  <sheetPr>
    <tabColor theme="9" tint="0.59999389629810485"/>
  </sheetPr>
  <dimension ref="A1:E26"/>
  <sheetViews>
    <sheetView showGridLines="0" view="pageBreakPreview" zoomScaleNormal="100" zoomScaleSheetLayoutView="100" workbookViewId="0">
      <selection activeCell="E18" sqref="E18"/>
    </sheetView>
  </sheetViews>
  <sheetFormatPr defaultColWidth="8.75" defaultRowHeight="12"/>
  <cols>
    <col min="1" max="1" width="18.25" style="67" bestFit="1" customWidth="1"/>
    <col min="2" max="2" width="10.75" style="67" customWidth="1"/>
    <col min="3" max="3" width="20.75" style="67" customWidth="1"/>
    <col min="4" max="4" width="9.25" style="67" customWidth="1"/>
    <col min="5" max="5" width="20.75" style="67" customWidth="1"/>
    <col min="6" max="16384" width="8.75" style="67"/>
  </cols>
  <sheetData>
    <row r="1" spans="1:5" ht="35.450000000000003" customHeight="1"/>
    <row r="2" spans="1:5" ht="23.45" customHeight="1">
      <c r="A2" s="346" t="s">
        <v>155</v>
      </c>
      <c r="B2" s="346"/>
      <c r="C2" s="346"/>
      <c r="D2" s="346"/>
      <c r="E2" s="346"/>
    </row>
    <row r="4" spans="1:5" ht="18.75">
      <c r="A4" s="79" t="s">
        <v>126</v>
      </c>
      <c r="B4" s="365"/>
      <c r="C4" s="366"/>
      <c r="D4" s="366"/>
      <c r="E4" s="366"/>
    </row>
    <row r="5" spans="1:5" ht="30" customHeight="1">
      <c r="A5" s="80" t="s">
        <v>127</v>
      </c>
      <c r="B5" s="367">
        <f>様式1!C5</f>
        <v>0</v>
      </c>
      <c r="C5" s="368"/>
      <c r="D5" s="368"/>
      <c r="E5" s="368"/>
    </row>
    <row r="6" spans="1:5" ht="18.75">
      <c r="A6" s="79" t="s">
        <v>126</v>
      </c>
      <c r="B6" s="365"/>
      <c r="C6" s="366"/>
      <c r="D6" s="366"/>
      <c r="E6" s="366"/>
    </row>
    <row r="7" spans="1:5" ht="30" customHeight="1">
      <c r="A7" s="80" t="s">
        <v>128</v>
      </c>
      <c r="B7" s="369" t="str">
        <f>様式1!C7&amp;"　"&amp;様式1!C8</f>
        <v>　</v>
      </c>
      <c r="C7" s="370"/>
      <c r="D7" s="370"/>
      <c r="E7" s="370"/>
    </row>
    <row r="8" spans="1:5" ht="30" customHeight="1">
      <c r="A8" s="78" t="s">
        <v>129</v>
      </c>
      <c r="B8" s="371">
        <f>様式1!C6</f>
        <v>0</v>
      </c>
      <c r="C8" s="372"/>
      <c r="D8" s="372"/>
      <c r="E8" s="372"/>
    </row>
    <row r="9" spans="1:5" ht="30" customHeight="1">
      <c r="A9" s="78" t="s">
        <v>78</v>
      </c>
      <c r="B9" s="343"/>
      <c r="C9" s="344"/>
      <c r="D9" s="344"/>
      <c r="E9" s="344"/>
    </row>
    <row r="10" spans="1:5" ht="30" customHeight="1">
      <c r="A10" s="78" t="s">
        <v>130</v>
      </c>
      <c r="B10" s="351"/>
      <c r="C10" s="352"/>
      <c r="D10" s="352"/>
      <c r="E10" s="352"/>
    </row>
    <row r="11" spans="1:5" ht="30" customHeight="1">
      <c r="A11" s="78" t="s">
        <v>159</v>
      </c>
      <c r="B11" s="355"/>
      <c r="C11" s="356"/>
      <c r="D11" s="356"/>
      <c r="E11" s="356"/>
    </row>
    <row r="12" spans="1:5" ht="30" customHeight="1">
      <c r="A12" s="78" t="s">
        <v>200</v>
      </c>
      <c r="B12" s="343"/>
      <c r="C12" s="344"/>
      <c r="D12" s="344"/>
      <c r="E12" s="344"/>
    </row>
    <row r="13" spans="1:5" ht="30" customHeight="1">
      <c r="A13" s="340" t="s">
        <v>162</v>
      </c>
      <c r="B13" s="353"/>
      <c r="C13" s="354"/>
      <c r="D13" s="354"/>
      <c r="E13" s="354"/>
    </row>
    <row r="14" spans="1:5" ht="30" customHeight="1">
      <c r="A14" s="341"/>
      <c r="B14" s="363"/>
      <c r="C14" s="364"/>
      <c r="D14" s="364"/>
      <c r="E14" s="364"/>
    </row>
    <row r="15" spans="1:5" ht="30" customHeight="1">
      <c r="A15" s="84" t="s">
        <v>213</v>
      </c>
      <c r="B15" s="343"/>
      <c r="C15" s="344"/>
      <c r="D15" s="344"/>
      <c r="E15" s="344"/>
    </row>
    <row r="16" spans="1:5" ht="26.45" customHeight="1"/>
    <row r="17" spans="1:5" ht="25.15" customHeight="1">
      <c r="A17" s="78" t="s">
        <v>149</v>
      </c>
      <c r="B17" s="343"/>
      <c r="C17" s="344"/>
      <c r="D17" s="344"/>
      <c r="E17" s="344"/>
    </row>
    <row r="18" spans="1:5" ht="67.900000000000006" customHeight="1">
      <c r="A18" s="84" t="s">
        <v>160</v>
      </c>
      <c r="B18" s="361"/>
      <c r="C18" s="362"/>
      <c r="D18" s="120" t="s">
        <v>161</v>
      </c>
      <c r="E18" s="83"/>
    </row>
    <row r="19" spans="1:5" ht="100.15" customHeight="1">
      <c r="A19" s="78" t="s">
        <v>131</v>
      </c>
      <c r="B19" s="359"/>
      <c r="C19" s="360"/>
      <c r="D19" s="360"/>
      <c r="E19" s="360"/>
    </row>
    <row r="20" spans="1:5" ht="30" customHeight="1">
      <c r="A20" s="350" t="s">
        <v>132</v>
      </c>
      <c r="B20" s="357" t="s">
        <v>146</v>
      </c>
      <c r="C20" s="358"/>
      <c r="D20" s="357" t="s">
        <v>133</v>
      </c>
      <c r="E20" s="358"/>
    </row>
    <row r="21" spans="1:5" ht="25.15" customHeight="1">
      <c r="A21" s="241"/>
      <c r="B21" s="116"/>
      <c r="C21" s="113"/>
      <c r="D21" s="348"/>
      <c r="E21" s="349"/>
    </row>
    <row r="22" spans="1:5" ht="30" customHeight="1">
      <c r="A22" s="350" t="s">
        <v>150</v>
      </c>
      <c r="B22" s="350" t="s">
        <v>151</v>
      </c>
      <c r="C22" s="358"/>
      <c r="D22" s="357" t="s">
        <v>152</v>
      </c>
      <c r="E22" s="358"/>
    </row>
    <row r="23" spans="1:5" ht="25.15" customHeight="1">
      <c r="A23" s="241"/>
      <c r="B23" s="347" t="s">
        <v>325</v>
      </c>
      <c r="C23" s="347"/>
      <c r="D23" s="116"/>
      <c r="E23" s="224" t="s">
        <v>325</v>
      </c>
    </row>
    <row r="24" spans="1:5" ht="19.899999999999999" customHeight="1">
      <c r="A24" s="342" t="s">
        <v>153</v>
      </c>
      <c r="B24" s="342"/>
      <c r="C24" s="342"/>
      <c r="D24" s="342"/>
      <c r="E24" s="342"/>
    </row>
    <row r="25" spans="1:5" ht="44.45" customHeight="1">
      <c r="A25" s="345" t="s">
        <v>163</v>
      </c>
      <c r="B25" s="345"/>
      <c r="C25" s="345"/>
      <c r="D25" s="345"/>
      <c r="E25" s="345"/>
    </row>
    <row r="26" spans="1:5" s="70" customFormat="1" ht="30" customHeight="1">
      <c r="A26" s="345" t="s">
        <v>154</v>
      </c>
      <c r="B26" s="345"/>
      <c r="C26" s="345"/>
      <c r="D26" s="345"/>
      <c r="E26" s="345"/>
    </row>
  </sheetData>
  <sheetProtection formatRows="0"/>
  <mergeCells count="28">
    <mergeCell ref="B12:E12"/>
    <mergeCell ref="B14:E14"/>
    <mergeCell ref="B4:E4"/>
    <mergeCell ref="B5:E5"/>
    <mergeCell ref="B6:E6"/>
    <mergeCell ref="B7:E7"/>
    <mergeCell ref="B8:E8"/>
    <mergeCell ref="D20:E20"/>
    <mergeCell ref="B22:C22"/>
    <mergeCell ref="D22:E22"/>
    <mergeCell ref="B19:E19"/>
    <mergeCell ref="B18:C18"/>
    <mergeCell ref="A13:A14"/>
    <mergeCell ref="A24:E24"/>
    <mergeCell ref="B15:E15"/>
    <mergeCell ref="A26:E26"/>
    <mergeCell ref="A2:E2"/>
    <mergeCell ref="B23:C23"/>
    <mergeCell ref="D21:E21"/>
    <mergeCell ref="A20:A21"/>
    <mergeCell ref="A22:A23"/>
    <mergeCell ref="A25:E25"/>
    <mergeCell ref="B9:E9"/>
    <mergeCell ref="B10:E10"/>
    <mergeCell ref="B13:E13"/>
    <mergeCell ref="B17:E17"/>
    <mergeCell ref="B11:E11"/>
    <mergeCell ref="B20:C20"/>
  </mergeCells>
  <phoneticPr fontId="6"/>
  <printOptions horizontalCentered="1"/>
  <pageMargins left="0.70866141732283472" right="0.70866141732283472"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B2113262-2E26-4BE9-9AD1-EA979078BE54}">
          <x14:formula1>
            <xm:f>リスト!$A$18:$A$20</xm:f>
          </x14:formula1>
          <xm:sqref>B12:E12</xm:sqref>
        </x14:dataValidation>
        <x14:dataValidation type="list" allowBlank="1" showInputMessage="1" showErrorMessage="1" xr:uid="{333AE8E4-39A1-4EE0-9BCA-5897518C6702}">
          <x14:formula1>
            <xm:f>リスト!$C$18:$C$27</xm:f>
          </x14:formula1>
          <xm:sqref>B13:E13</xm:sqref>
        </x14:dataValidation>
        <x14:dataValidation type="list" allowBlank="1" showInputMessage="1" showErrorMessage="1" xr:uid="{3BF07ABF-C55C-4324-A296-075564676C55}">
          <x14:formula1>
            <xm:f>リスト!$E$18:$E$19</xm:f>
          </x14:formula1>
          <xm:sqref>B15:E15</xm:sqref>
        </x14:dataValidation>
        <x14:dataValidation type="list" allowBlank="1" showInputMessage="1" showErrorMessage="1" xr:uid="{D91BC04D-8616-4948-B0E3-4BBF9A25F69B}">
          <x14:formula1>
            <xm:f>リスト!$G$18:$G$21</xm:f>
          </x14:formula1>
          <xm:sqref>B18:C18</xm:sqref>
        </x14:dataValidation>
        <x14:dataValidation type="list" allowBlank="1" showInputMessage="1" showErrorMessage="1" xr:uid="{38C2BB09-413A-479A-8FF2-5F082E51CFD3}">
          <x14:formula1>
            <xm:f>リスト!$I$18:$I$19</xm:f>
          </x14:formula1>
          <xm:sqref>B21 D23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F76E-6512-4C63-A4DA-7EBD0596E038}">
  <sheetPr codeName="Sheet6"/>
  <dimension ref="A1:I27"/>
  <sheetViews>
    <sheetView zoomScaleNormal="100" workbookViewId="0">
      <selection activeCell="Q42" sqref="Q42"/>
    </sheetView>
  </sheetViews>
  <sheetFormatPr defaultColWidth="8.75" defaultRowHeight="13.5"/>
  <cols>
    <col min="1" max="1" width="19.25" style="1" bestFit="1" customWidth="1"/>
    <col min="2" max="2" width="5.75" style="1" customWidth="1"/>
    <col min="3" max="3" width="22.75" style="1" bestFit="1" customWidth="1"/>
    <col min="4" max="4" width="5.75" style="1" customWidth="1"/>
    <col min="5" max="5" width="19.25" style="1" bestFit="1" customWidth="1"/>
    <col min="6" max="6" width="5.75" style="1" customWidth="1"/>
    <col min="7" max="7" width="18.375" style="1" bestFit="1" customWidth="1"/>
    <col min="8" max="8" width="8.75" style="1"/>
    <col min="9" max="9" width="16.125" style="1" bestFit="1" customWidth="1"/>
    <col min="10" max="16384" width="8.75" style="1"/>
  </cols>
  <sheetData>
    <row r="1" spans="1:7">
      <c r="A1" s="1" t="s">
        <v>198</v>
      </c>
    </row>
    <row r="2" spans="1:7">
      <c r="A2" s="1" t="s">
        <v>18</v>
      </c>
      <c r="C2" s="1" t="s">
        <v>19</v>
      </c>
      <c r="E2" s="1" t="s">
        <v>20</v>
      </c>
      <c r="G2" s="1" t="s">
        <v>21</v>
      </c>
    </row>
    <row r="3" spans="1:7">
      <c r="A3" s="6" t="s">
        <v>10</v>
      </c>
      <c r="C3" s="6" t="s">
        <v>10</v>
      </c>
      <c r="E3" s="6" t="s">
        <v>10</v>
      </c>
      <c r="G3" s="6" t="s">
        <v>10</v>
      </c>
    </row>
    <row r="4" spans="1:7">
      <c r="A4" s="6" t="s">
        <v>22</v>
      </c>
      <c r="C4" s="6" t="s">
        <v>32</v>
      </c>
      <c r="E4" s="6" t="s">
        <v>22</v>
      </c>
      <c r="G4" s="6" t="s">
        <v>22</v>
      </c>
    </row>
    <row r="5" spans="1:7">
      <c r="A5" s="6" t="s">
        <v>23</v>
      </c>
      <c r="E5" s="6" t="s">
        <v>23</v>
      </c>
      <c r="G5" s="6" t="s">
        <v>23</v>
      </c>
    </row>
    <row r="6" spans="1:7">
      <c r="A6" s="6" t="s">
        <v>24</v>
      </c>
      <c r="E6" s="6" t="s">
        <v>24</v>
      </c>
      <c r="G6" s="6" t="s">
        <v>25</v>
      </c>
    </row>
    <row r="7" spans="1:7">
      <c r="A7" s="6" t="s">
        <v>25</v>
      </c>
      <c r="E7" s="6" t="s">
        <v>25</v>
      </c>
      <c r="G7" s="6" t="s">
        <v>27</v>
      </c>
    </row>
    <row r="8" spans="1:7">
      <c r="A8" s="6" t="s">
        <v>26</v>
      </c>
      <c r="E8" s="6" t="s">
        <v>26</v>
      </c>
      <c r="G8" s="6" t="s">
        <v>31</v>
      </c>
    </row>
    <row r="9" spans="1:7">
      <c r="A9" s="6" t="s">
        <v>27</v>
      </c>
      <c r="E9" s="6" t="s">
        <v>27</v>
      </c>
    </row>
    <row r="10" spans="1:7">
      <c r="A10" s="6" t="s">
        <v>28</v>
      </c>
      <c r="E10" s="6" t="s">
        <v>28</v>
      </c>
    </row>
    <row r="11" spans="1:7">
      <c r="A11" s="6" t="s">
        <v>29</v>
      </c>
      <c r="E11" s="6" t="s">
        <v>29</v>
      </c>
    </row>
    <row r="12" spans="1:7">
      <c r="A12" s="6" t="s">
        <v>30</v>
      </c>
      <c r="E12" s="6" t="s">
        <v>30</v>
      </c>
    </row>
    <row r="13" spans="1:7">
      <c r="A13" s="6" t="s">
        <v>31</v>
      </c>
      <c r="E13" s="6" t="s">
        <v>31</v>
      </c>
    </row>
    <row r="16" spans="1:7">
      <c r="A16" s="1" t="s">
        <v>199</v>
      </c>
    </row>
    <row r="17" spans="1:9">
      <c r="A17" s="1" t="s">
        <v>200</v>
      </c>
      <c r="C17" s="1" t="s">
        <v>162</v>
      </c>
      <c r="E17" s="1" t="s">
        <v>214</v>
      </c>
      <c r="G17" s="1" t="s">
        <v>221</v>
      </c>
      <c r="I17" s="1" t="s">
        <v>222</v>
      </c>
    </row>
    <row r="18" spans="1:9">
      <c r="A18" s="6" t="s">
        <v>201</v>
      </c>
      <c r="C18" s="6" t="s">
        <v>204</v>
      </c>
      <c r="E18" s="6" t="s">
        <v>215</v>
      </c>
      <c r="G18" s="6" t="s">
        <v>217</v>
      </c>
      <c r="I18" s="6" t="s">
        <v>147</v>
      </c>
    </row>
    <row r="19" spans="1:9">
      <c r="A19" s="6" t="s">
        <v>202</v>
      </c>
      <c r="C19" s="6" t="s">
        <v>205</v>
      </c>
      <c r="E19" s="6" t="s">
        <v>216</v>
      </c>
      <c r="G19" s="6" t="s">
        <v>218</v>
      </c>
      <c r="I19" s="6" t="s">
        <v>148</v>
      </c>
    </row>
    <row r="20" spans="1:9">
      <c r="A20" s="6" t="s">
        <v>203</v>
      </c>
      <c r="C20" s="6" t="s">
        <v>206</v>
      </c>
      <c r="G20" s="6" t="s">
        <v>219</v>
      </c>
    </row>
    <row r="21" spans="1:9">
      <c r="C21" s="6" t="s">
        <v>207</v>
      </c>
      <c r="G21" s="6" t="s">
        <v>220</v>
      </c>
    </row>
    <row r="22" spans="1:9">
      <c r="C22" s="6" t="s">
        <v>208</v>
      </c>
    </row>
    <row r="23" spans="1:9">
      <c r="C23" s="6" t="s">
        <v>209</v>
      </c>
    </row>
    <row r="24" spans="1:9">
      <c r="C24" s="6" t="s">
        <v>210</v>
      </c>
    </row>
    <row r="25" spans="1:9">
      <c r="C25" s="6" t="s">
        <v>211</v>
      </c>
    </row>
    <row r="26" spans="1:9">
      <c r="C26" s="6" t="s">
        <v>212</v>
      </c>
    </row>
    <row r="27" spans="1:9">
      <c r="C27" s="6" t="s">
        <v>143</v>
      </c>
    </row>
  </sheetData>
  <sheetProtection sheet="1" objects="1" scenarios="1"/>
  <phoneticPr fontId="6"/>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チェックリスト （博物館）</vt:lpstr>
      <vt:lpstr>様式1</vt:lpstr>
      <vt:lpstr>様式2</vt:lpstr>
      <vt:lpstr>様式3</vt:lpstr>
      <vt:lpstr>様式4-1</vt:lpstr>
      <vt:lpstr>様式4-2</vt:lpstr>
      <vt:lpstr>様式4-3</vt:lpstr>
      <vt:lpstr>様式5</vt:lpstr>
      <vt:lpstr>リスト</vt:lpstr>
      <vt:lpstr>一覧表用データ</vt:lpstr>
      <vt:lpstr>交付申請書</vt:lpstr>
      <vt:lpstr>計画変更承認申請書</vt:lpstr>
      <vt:lpstr>様式2 (変更用)</vt:lpstr>
      <vt:lpstr>様式3 (変更用)</vt:lpstr>
      <vt:lpstr>様式4-1 (変更用)</vt:lpstr>
      <vt:lpstr>様式4-2 (変更用)</vt:lpstr>
      <vt:lpstr>様式4-3 (変更用)</vt:lpstr>
      <vt:lpstr>実績報告書</vt:lpstr>
      <vt:lpstr>様式6-1</vt:lpstr>
      <vt:lpstr>様式6-2</vt:lpstr>
      <vt:lpstr>様式6-3-1</vt:lpstr>
      <vt:lpstr>様式6-3-2</vt:lpstr>
      <vt:lpstr>様式6-3-3</vt:lpstr>
      <vt:lpstr>'チェックリスト （博物館）'!Print_Area</vt:lpstr>
      <vt:lpstr>計画変更承認申請書!Print_Area</vt:lpstr>
      <vt:lpstr>交付申請書!Print_Area</vt:lpstr>
      <vt:lpstr>実績報告書!Print_Area</vt:lpstr>
      <vt:lpstr>'様式2 (変更用)'!Print_Area</vt:lpstr>
      <vt:lpstr>様式3!Print_Area</vt:lpstr>
      <vt:lpstr>'様式3 (変更用)'!Print_Area</vt:lpstr>
      <vt:lpstr>'様式4-1'!Print_Area</vt:lpstr>
      <vt:lpstr>'様式4-1 (変更用)'!Print_Area</vt:lpstr>
      <vt:lpstr>'様式4-2'!Print_Area</vt:lpstr>
      <vt:lpstr>'様式4-2 (変更用)'!Print_Area</vt:lpstr>
      <vt:lpstr>'様式4-3 (変更用)'!Print_Area</vt:lpstr>
      <vt:lpstr>'様式6-1'!Print_Area</vt:lpstr>
      <vt:lpstr>'様式6-2'!Print_Area</vt:lpstr>
      <vt:lpstr>'様式6-3-1'!Print_Area</vt:lpstr>
      <vt:lpstr>'様式6-3-2'!Print_Area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西本雄太</dc:creator>
  <cp:lastModifiedBy>林実</cp:lastModifiedBy>
  <cp:lastPrinted>2022-12-15T06:14:08Z</cp:lastPrinted>
  <dcterms:created xsi:type="dcterms:W3CDTF">2015-06-05T18:17:20Z</dcterms:created>
  <dcterms:modified xsi:type="dcterms:W3CDTF">2022-12-22T07:05:26Z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2022-01-28T04:01:55Z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49d68b85-7475-4f28-bdeb-05b3b1c55182</vt:lpwstr>
  </property>
  <property fmtid="{D5CDD505-2E9C-101B-9397-08002B2CF9AE}" pid="8" name="MSIP_Label_d899a617-f30e-4fb8-b81c-fb6d0b94ac5b_ContentBits">
    <vt:lpwstr>0</vt:lpwstr>
  </property>
</Properties>
</file>